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T:\PURCHASING_New\03_Active Procurement\FY2024\Formal Solicitation.24\RFP730-24087 CULLEN DOOR REPLACEMENT  - ERIC SHEN\Evaluations\"/>
    </mc:Choice>
  </mc:AlternateContent>
  <xr:revisionPtr revIDLastSave="0" documentId="13_ncr:1_{6A2939C0-2424-4FC9-9E62-E7C4CA88542D}" xr6:coauthVersionLast="47" xr6:coauthVersionMax="47" xr10:uidLastSave="{00000000-0000-0000-0000-000000000000}"/>
  <bookViews>
    <workbookView xWindow="-120" yWindow="-120" windowWidth="29040" windowHeight="15840" tabRatio="582" activeTab="7" xr2:uid="{00000000-000D-0000-FFFF-FFFF00000000}"/>
  </bookViews>
  <sheets>
    <sheet name="1" sheetId="2" r:id="rId1"/>
    <sheet name="2" sheetId="3" r:id="rId2"/>
    <sheet name="3" sheetId="5" r:id="rId3"/>
    <sheet name="4" sheetId="9" r:id="rId4"/>
    <sheet name="5" sheetId="10" r:id="rId5"/>
    <sheet name="Pricing Score Calculation" sheetId="13" r:id="rId6"/>
    <sheet name="Summary" sheetId="1" r:id="rId7"/>
    <sheet name="Evaluation" sheetId="14"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3" l="1"/>
  <c r="E5" i="13" s="1"/>
  <c r="D4" i="10" l="1"/>
  <c r="J4" i="10" s="1"/>
  <c r="F7" i="1" s="1"/>
  <c r="D4" i="9"/>
  <c r="J4" i="9" s="1"/>
  <c r="E7" i="1" s="1"/>
  <c r="D4" i="5"/>
  <c r="J4" i="5" s="1"/>
  <c r="D7" i="1" s="1"/>
  <c r="D4" i="3"/>
  <c r="J4" i="3" s="1"/>
  <c r="C7" i="1" s="1"/>
  <c r="D4" i="2"/>
  <c r="J4" i="2" s="1"/>
  <c r="B7" i="1" s="1"/>
  <c r="G7" i="1" l="1"/>
  <c r="H7" i="1" l="1"/>
  <c r="A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75488B0A-3CA3-4B16-B172-086DF6A2A7E2}">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53152856-9F93-4B6A-86A6-543E8ABD972C}">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<sst xmlns="http://schemas.openxmlformats.org/spreadsheetml/2006/main" count="95" uniqueCount="52">
  <si>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</si>
  <si>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</si>
  <si>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</si>
  <si>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</si>
  <si>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</si>
  <si>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</si>
  <si>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</si>
  <si>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</si>
  <si>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</si>
  <si>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</si>
  <si>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</si>
  <si>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</si>
  <si>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</si>
  <si>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</si>
  <si>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A Status</t>
  </si>
  <si>
    <t>Rank of Average</t>
  </si>
  <si>
    <t>Average Total Score</t>
  </si>
  <si>
    <t xml:space="preserve">Bidders </t>
  </si>
  <si>
    <t xml:space="preserve">Bidders Amount </t>
  </si>
  <si>
    <t>Lowest cost</t>
  </si>
  <si>
    <t>Score</t>
  </si>
  <si>
    <t>Points</t>
  </si>
  <si>
    <t>Technical</t>
  </si>
  <si>
    <t>RATIO FORMULA:  Points x (Lowest Cost / Bidders Amount)</t>
  </si>
  <si>
    <t>Total</t>
  </si>
  <si>
    <t>NOTE:  Purchasing recommends the ratio formula be used due to the cost difference between the highest and lowest bidder. The lowest cost received is divided by the bidder amount being evaluated and then multipled by the points (30%).  The lowest bidder will receive the full points (Highest Score).</t>
  </si>
  <si>
    <t>RFP730-24087 EZEKIEL CULLEN DOOR REPLACEMENT, NEW CANOPIES, REPLACE LOCKSETS AND CONCEAL ALL EXISTING ACCESS CONTROL EQUIPMENT</t>
  </si>
  <si>
    <t>Vaughn Construction</t>
  </si>
  <si>
    <t>c</t>
  </si>
  <si>
    <t>University of Houston Evaluation Matrix $1 Million+</t>
  </si>
  <si>
    <t>Name</t>
  </si>
  <si>
    <t>Evaluation Due Date</t>
  </si>
  <si>
    <t>10/16/2024 @ 12:00 PM CT Noon</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</si>
  <si>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</si>
  <si>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</si>
  <si>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</si>
  <si>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</si>
  <si>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</si>
  <si>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</si>
  <si>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</si>
  <si>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</si>
  <si>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</si>
  <si>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</si>
  <si>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**ONLY PURCHASING WILL EVALUATE COST**
Respondent’s Cost and Delivery Proposal (Section 4.3)</t>
  </si>
  <si>
    <t>Respondent’s qualifications and experience (Section 4.4)</t>
  </si>
  <si>
    <t>Respondent’s qualifications and experience of Proposed Construction Team (Section 4.5)</t>
  </si>
  <si>
    <t>Respondent’s construction and execution plan (Section 4.6)</t>
  </si>
  <si>
    <t>Respondent’s project planning and scheduling (Section 4.7)</t>
  </si>
  <si>
    <t>Respondent’s safety management program (Section 4.8)</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</si>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</sst>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F800]dddd\,\ mmmm\ dd\,\ yyyy"/>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9"/>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41">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right/>
      <top style="medium">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thin">
        <color indexed="64"/>
      </top>
      <bottom/>
      <diagonal/>
    </border>
  </borders>
  <cellStyleXfs count="139">
    <xf numFmtId="0" fontId="0" fillId="0" borderId="0"/>
    <xf numFmtId="44" fontId="20" fillId="0" borderId="0" applyFont="0" applyFill="0" applyBorder="0" applyAlignment="0" applyProtection="0"/>
    <xf numFmtId="0" fontId="20" fillId="0" borderId="0"/>
    <xf numFmtId="0" fontId="17" fillId="0" borderId="0"/>
    <xf numFmtId="0" fontId="17" fillId="0" borderId="0"/>
    <xf numFmtId="0" fontId="20" fillId="2" borderId="1" applyNumberFormat="0" applyFont="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4" fillId="4" borderId="0" applyNumberFormat="0" applyBorder="0" applyAlignment="0" applyProtection="0"/>
    <xf numFmtId="0" fontId="25" fillId="21" borderId="2" applyNumberFormat="0" applyAlignment="0" applyProtection="0"/>
    <xf numFmtId="0" fontId="26" fillId="22" borderId="3" applyNumberFormat="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8" borderId="2" applyNumberFormat="0" applyAlignment="0" applyProtection="0"/>
    <xf numFmtId="0" fontId="33" fillId="0" borderId="7" applyNumberFormat="0" applyFill="0" applyAlignment="0" applyProtection="0"/>
    <xf numFmtId="0" fontId="34" fillId="23" borderId="0" applyNumberFormat="0" applyBorder="0" applyAlignment="0" applyProtection="0"/>
    <xf numFmtId="0" fontId="21" fillId="2" borderId="1" applyNumberFormat="0" applyFont="0" applyAlignment="0" applyProtection="0"/>
    <xf numFmtId="0" fontId="35" fillId="21"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16" fillId="0" borderId="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3" fillId="13"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20" borderId="0" applyNumberFormat="0" applyBorder="0" applyAlignment="0" applyProtection="0"/>
    <xf numFmtId="0" fontId="24" fillId="4" borderId="0" applyNumberFormat="0" applyBorder="0" applyAlignment="0" applyProtection="0"/>
    <xf numFmtId="0" fontId="25" fillId="21" borderId="2" applyNumberFormat="0" applyAlignment="0" applyProtection="0"/>
    <xf numFmtId="0" fontId="26" fillId="22" borderId="3" applyNumberFormat="0" applyAlignment="0" applyProtection="0"/>
    <xf numFmtId="0" fontId="27" fillId="0" borderId="0" applyNumberFormat="0" applyFill="0" applyBorder="0" applyAlignment="0" applyProtection="0"/>
    <xf numFmtId="0" fontId="28" fillId="5"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32" fillId="8" borderId="2" applyNumberFormat="0" applyAlignment="0" applyProtection="0"/>
    <xf numFmtId="0" fontId="33" fillId="0" borderId="7" applyNumberFormat="0" applyFill="0" applyAlignment="0" applyProtection="0"/>
    <xf numFmtId="0" fontId="34" fillId="23" borderId="0" applyNumberFormat="0" applyBorder="0" applyAlignment="0" applyProtection="0"/>
    <xf numFmtId="0" fontId="35" fillId="21"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20" fillId="0" borderId="0"/>
    <xf numFmtId="0" fontId="20" fillId="2" borderId="1" applyNumberFormat="0" applyFont="0" applyAlignment="0" applyProtection="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20" fillId="0" borderId="0"/>
    <xf numFmtId="0" fontId="20" fillId="2" borderId="1" applyNumberFormat="0" applyFont="0" applyAlignment="0" applyProtection="0"/>
    <xf numFmtId="0" fontId="8" fillId="0" borderId="0"/>
    <xf numFmtId="0" fontId="7" fillId="0" borderId="0"/>
    <xf numFmtId="0" fontId="7" fillId="0" borderId="0"/>
    <xf numFmtId="0" fontId="6" fillId="0" borderId="0"/>
    <xf numFmtId="0" fontId="6" fillId="0" borderId="0"/>
    <xf numFmtId="44" fontId="21" fillId="0" borderId="0" applyFont="0" applyFill="0" applyBorder="0" applyAlignment="0" applyProtection="0"/>
    <xf numFmtId="0" fontId="5" fillId="0" borderId="0"/>
    <xf numFmtId="43" fontId="20" fillId="0" borderId="0" applyFont="0" applyFill="0" applyBorder="0" applyAlignment="0" applyProtection="0"/>
    <xf numFmtId="0" fontId="4" fillId="0" borderId="0"/>
    <xf numFmtId="0" fontId="3" fillId="0" borderId="0"/>
    <xf numFmtId="0" fontId="25" fillId="21" borderId="22" applyNumberFormat="0" applyAlignment="0" applyProtection="0"/>
    <xf numFmtId="0" fontId="25" fillId="21" borderId="22" applyNumberFormat="0" applyAlignment="0" applyProtection="0"/>
    <xf numFmtId="0" fontId="32" fillId="8" borderId="22" applyNumberFormat="0" applyAlignment="0" applyProtection="0"/>
    <xf numFmtId="0" fontId="35" fillId="21" borderId="24" applyNumberFormat="0" applyAlignment="0" applyProtection="0"/>
    <xf numFmtId="0" fontId="20" fillId="2" borderId="23" applyNumberFormat="0" applyFont="0" applyAlignment="0" applyProtection="0"/>
    <xf numFmtId="0" fontId="20" fillId="2" borderId="27" applyNumberFormat="0" applyFont="0" applyAlignment="0" applyProtection="0"/>
    <xf numFmtId="0" fontId="32" fillId="8" borderId="26" applyNumberFormat="0" applyAlignment="0" applyProtection="0"/>
    <xf numFmtId="0" fontId="25" fillId="21" borderId="26" applyNumberFormat="0" applyAlignment="0" applyProtection="0"/>
    <xf numFmtId="0" fontId="37" fillId="0" borderId="25" applyNumberFormat="0" applyFill="0" applyAlignment="0" applyProtection="0"/>
    <xf numFmtId="0" fontId="37" fillId="0" borderId="29" applyNumberFormat="0" applyFill="0" applyAlignment="0" applyProtection="0"/>
    <xf numFmtId="0" fontId="20" fillId="2" borderId="27" applyNumberFormat="0" applyFont="0" applyAlignment="0" applyProtection="0"/>
    <xf numFmtId="0" fontId="3" fillId="0" borderId="0"/>
    <xf numFmtId="0" fontId="35" fillId="21" borderId="28" applyNumberFormat="0" applyAlignment="0" applyProtection="0"/>
    <xf numFmtId="0" fontId="37" fillId="0" borderId="25" applyNumberFormat="0" applyFill="0" applyAlignment="0" applyProtection="0"/>
    <xf numFmtId="0" fontId="35" fillId="21" borderId="28" applyNumberFormat="0" applyAlignment="0" applyProtection="0"/>
    <xf numFmtId="0" fontId="20" fillId="2" borderId="27" applyNumberFormat="0" applyFont="0" applyAlignment="0" applyProtection="0"/>
    <xf numFmtId="0" fontId="20" fillId="2" borderId="23" applyNumberFormat="0" applyFont="0" applyAlignment="0" applyProtection="0"/>
    <xf numFmtId="0" fontId="20" fillId="2" borderId="23" applyNumberFormat="0" applyFont="0" applyAlignment="0" applyProtection="0"/>
    <xf numFmtId="0" fontId="25" fillId="21" borderId="26" applyNumberFormat="0" applyAlignment="0" applyProtection="0"/>
    <xf numFmtId="0" fontId="32" fillId="8" borderId="22" applyNumberFormat="0" applyAlignment="0" applyProtection="0"/>
    <xf numFmtId="0" fontId="35" fillId="21" borderId="24" applyNumberFormat="0" applyAlignment="0" applyProtection="0"/>
    <xf numFmtId="0" fontId="32" fillId="8" borderId="26" applyNumberFormat="0" applyAlignment="0" applyProtection="0"/>
    <xf numFmtId="9" fontId="3" fillId="0" borderId="0" applyFont="0" applyFill="0" applyBorder="0" applyAlignment="0" applyProtection="0"/>
    <xf numFmtId="0" fontId="37" fillId="0" borderId="29" applyNumberFormat="0" applyFill="0" applyAlignment="0" applyProtection="0"/>
    <xf numFmtId="0" fontId="2" fillId="0" borderId="0"/>
    <xf numFmtId="0" fontId="2" fillId="0" borderId="0"/>
    <xf numFmtId="9" fontId="2" fillId="0" borderId="0" applyFont="0" applyFill="0" applyBorder="0" applyAlignment="0" applyProtection="0"/>
    <xf numFmtId="0" fontId="1" fillId="0" borderId="0"/>
    <xf numFmtId="0" fontId="50" fillId="0" borderId="0" applyNumberFormat="0" applyFill="0" applyBorder="0" applyAlignment="0" applyProtection="0"/>
  </cellStyleXfs>
  <cellXfs count="96">
    <xf numFmtId="0" fontId="0" fillId="0" borderId="0" xfId="0"/>
    <xf numFmtId="0" fontId="18" fillId="0" borderId="0" xfId="0" applyFont="1"/>
    <xf numFmtId="0" fontId="20" fillId="0" borderId="0" xfId="0" applyFont="1"/>
    <xf numFmtId="0" fontId="18" fillId="0" borderId="0" xfId="0" applyFont="1" applyAlignment="1">
      <alignment horizontal="left"/>
    </xf>
    <xf numFmtId="0" fontId="42" fillId="0" borderId="0" xfId="0" applyFont="1" applyAlignment="1">
      <alignment horizontal="left"/>
    </xf>
    <xf numFmtId="0" fontId="42" fillId="26" borderId="0" xfId="0" applyFont="1" applyFill="1"/>
    <xf numFmtId="0" fontId="43" fillId="26" borderId="0" xfId="0" applyFont="1" applyFill="1"/>
    <xf numFmtId="0" fontId="19" fillId="26" borderId="0" xfId="0" applyFont="1" applyFill="1"/>
    <xf numFmtId="0" fontId="18" fillId="26" borderId="0" xfId="0" applyFont="1" applyFill="1"/>
    <xf numFmtId="0" fontId="18" fillId="26" borderId="0" xfId="0" applyFont="1" applyFill="1" applyAlignment="1">
      <alignment horizontal="left" vertical="center"/>
    </xf>
    <xf numFmtId="0" fontId="18" fillId="26" borderId="0" xfId="0" applyFont="1" applyFill="1" applyAlignment="1">
      <alignment horizontal="right" textRotation="90" wrapText="1"/>
    </xf>
    <xf numFmtId="0" fontId="18" fillId="26" borderId="0" xfId="0" applyFont="1" applyFill="1" applyAlignment="1">
      <alignment horizontal="center" vertical="center"/>
    </xf>
    <xf numFmtId="0" fontId="19" fillId="26" borderId="11" xfId="0" applyFont="1" applyFill="1" applyBorder="1" applyAlignment="1">
      <alignment horizontal="left"/>
    </xf>
    <xf numFmtId="0" fontId="44" fillId="26" borderId="0" xfId="0" applyFont="1" applyFill="1"/>
    <xf numFmtId="0" fontId="46" fillId="0" borderId="10" xfId="100" applyFont="1" applyBorder="1" applyAlignment="1">
      <alignment horizontal="right"/>
    </xf>
    <xf numFmtId="0" fontId="48" fillId="0" borderId="10" xfId="100" applyFont="1" applyBorder="1" applyAlignment="1">
      <alignment horizontal="right"/>
    </xf>
    <xf numFmtId="0" fontId="46" fillId="0" borderId="0" xfId="98" applyFont="1"/>
    <xf numFmtId="0" fontId="42" fillId="26" borderId="0" xfId="0" applyFont="1" applyFill="1" applyAlignment="1">
      <alignment horizontal="right"/>
    </xf>
    <xf numFmtId="2" fontId="0" fillId="0" borderId="0" xfId="0" applyNumberFormat="1"/>
    <xf numFmtId="0" fontId="18" fillId="26" borderId="13" xfId="0" applyFont="1" applyFill="1" applyBorder="1" applyAlignment="1">
      <alignment horizontal="right" textRotation="90" wrapText="1"/>
    </xf>
    <xf numFmtId="4" fontId="19" fillId="26" borderId="12" xfId="0" applyNumberFormat="1" applyFont="1" applyFill="1" applyBorder="1" applyAlignment="1">
      <alignment horizontal="right"/>
    </xf>
    <xf numFmtId="0" fontId="46" fillId="0" borderId="20" xfId="98" applyFont="1" applyBorder="1" applyAlignment="1">
      <alignment vertical="center"/>
    </xf>
    <xf numFmtId="44" fontId="41" fillId="24" borderId="0" xfId="105" applyFont="1" applyFill="1"/>
    <xf numFmtId="2" fontId="47" fillId="0" borderId="0" xfId="98" applyNumberFormat="1" applyFont="1"/>
    <xf numFmtId="2" fontId="47" fillId="0" borderId="0" xfId="0" applyNumberFormat="1" applyFont="1"/>
    <xf numFmtId="2" fontId="19" fillId="26" borderId="11" xfId="0" applyNumberFormat="1" applyFont="1" applyFill="1" applyBorder="1"/>
    <xf numFmtId="0" fontId="46" fillId="0" borderId="0" xfId="98" applyFont="1" applyAlignment="1">
      <alignment horizontal="left"/>
    </xf>
    <xf numFmtId="0" fontId="45" fillId="0" borderId="10" xfId="100" applyFont="1" applyBorder="1" applyAlignment="1">
      <alignment horizontal="center"/>
    </xf>
    <xf numFmtId="1" fontId="20" fillId="0" borderId="21" xfId="1" applyNumberFormat="1" applyFont="1" applyBorder="1" applyAlignment="1">
      <alignment horizontal="center" vertical="center"/>
    </xf>
    <xf numFmtId="44" fontId="41" fillId="0" borderId="21" xfId="105" applyFont="1" applyBorder="1" applyAlignment="1">
      <alignment horizontal="center" vertical="center"/>
    </xf>
    <xf numFmtId="0" fontId="39" fillId="26" borderId="13" xfId="0" applyFont="1" applyFill="1" applyBorder="1" applyAlignment="1">
      <alignment horizontal="right" textRotation="90" wrapText="1"/>
    </xf>
    <xf numFmtId="0" fontId="40" fillId="26" borderId="12" xfId="0" applyFont="1" applyFill="1" applyBorder="1" applyAlignment="1">
      <alignment horizontal="right"/>
    </xf>
    <xf numFmtId="0" fontId="20" fillId="0" borderId="0" xfId="98"/>
    <xf numFmtId="0" fontId="46" fillId="24" borderId="20" xfId="98" applyFont="1" applyFill="1" applyBorder="1" applyAlignment="1">
      <alignment horizontal="left" vertical="center"/>
    </xf>
    <xf numFmtId="0" fontId="0" fillId="24" borderId="0" xfId="0" applyFill="1" applyAlignment="1">
      <alignment horizontal="left" wrapText="1"/>
    </xf>
    <xf numFmtId="164" fontId="45" fillId="25" borderId="19" xfId="107" applyNumberFormat="1" applyFont="1" applyFill="1" applyBorder="1" applyAlignment="1">
      <alignment horizontal="left" vertical="center" wrapText="1"/>
    </xf>
    <xf numFmtId="164" fontId="45" fillId="25" borderId="17" xfId="107" applyNumberFormat="1" applyFont="1" applyFill="1" applyBorder="1" applyAlignment="1">
      <alignment horizontal="left" vertical="center" wrapText="1"/>
    </xf>
    <xf numFmtId="164" fontId="45" fillId="25" borderId="15" xfId="107" applyNumberFormat="1" applyFont="1" applyFill="1" applyBorder="1" applyAlignment="1">
      <alignment horizontal="left" vertical="center" wrapText="1"/>
    </xf>
    <xf numFmtId="164" fontId="45" fillId="25" borderId="19" xfId="107" applyNumberFormat="1" applyFont="1" applyFill="1" applyBorder="1" applyAlignment="1">
      <alignment horizontal="right" vertical="center" wrapText="1"/>
    </xf>
    <xf numFmtId="164" fontId="45" fillId="25" borderId="17" xfId="107" applyNumberFormat="1" applyFont="1" applyFill="1" applyBorder="1" applyAlignment="1">
      <alignment horizontal="right" vertical="center" wrapText="1"/>
    </xf>
    <xf numFmtId="164" fontId="45" fillId="25" borderId="15" xfId="107" applyNumberFormat="1" applyFont="1" applyFill="1" applyBorder="1" applyAlignment="1">
      <alignment horizontal="right" vertical="center" wrapText="1"/>
    </xf>
    <xf numFmtId="164" fontId="45" fillId="25" borderId="18" xfId="107" applyNumberFormat="1" applyFont="1" applyFill="1" applyBorder="1" applyAlignment="1">
      <alignment horizontal="right" vertical="center" wrapText="1"/>
    </xf>
    <xf numFmtId="164" fontId="45" fillId="25" borderId="16" xfId="107" applyNumberFormat="1" applyFont="1" applyFill="1" applyBorder="1" applyAlignment="1">
      <alignment horizontal="right" vertical="center" wrapText="1"/>
    </xf>
    <xf numFmtId="164" fontId="45" fillId="25" borderId="14" xfId="107" applyNumberFormat="1" applyFont="1" applyFill="1" applyBorder="1" applyAlignment="1">
      <alignment horizontal="right" vertical="center" wrapText="1"/>
    </xf>
    <xf numFmtId="0" fontId="42" fillId="0" borderId="0" xfId="0" applyFont="1" applyAlignment="1">
      <alignment horizontal="left" wrapText="1"/>
    </xf>
    <xf numFmtId="0" fontId="0" fillId="0" borderId="0" xfId="0" applyAlignment="1">
      <alignment wrapText="1"/>
    </xf>
    <xf numFmtId="0" fontId="18" fillId="26" borderId="0" xfId="98" applyFont="1" applyFill="1" applyAlignment="1">
      <alignment horizontal="left" wrapText="1"/>
    </xf>
    <xf numFmtId="0" fontId="18" fillId="26" borderId="0" xfId="98" applyFont="1" applyFill="1" applyAlignment="1">
      <alignment wrapText="1"/>
    </xf>
    <xf numFmtId="0" fontId="20" fillId="26" borderId="0" xfId="98" applyFill="1"/>
    <xf numFmtId="0" fontId="18" fillId="26" borderId="0" xfId="98" applyFont="1" applyFill="1" applyAlignment="1">
      <alignment horizontal="left" vertical="center" wrapText="1"/>
    </xf>
    <xf numFmtId="0" fontId="19" fillId="26" borderId="0" xfId="98" applyFont="1" applyFill="1"/>
    <xf numFmtId="0" fontId="45" fillId="26" borderId="0" xfId="137" applyFont="1" applyFill="1" applyAlignment="1">
      <alignment horizontal="left"/>
    </xf>
    <xf numFmtId="0" fontId="20" fillId="24" borderId="30" xfId="137" applyFont="1" applyFill="1" applyBorder="1" applyAlignment="1">
      <alignment horizontal="center"/>
    </xf>
    <xf numFmtId="0" fontId="20" fillId="24" borderId="31" xfId="137" applyFont="1" applyFill="1" applyBorder="1" applyAlignment="1">
      <alignment horizontal="center"/>
    </xf>
    <xf numFmtId="0" fontId="20" fillId="24" borderId="32" xfId="137" applyFont="1" applyFill="1" applyBorder="1" applyAlignment="1">
      <alignment horizontal="center"/>
    </xf>
    <xf numFmtId="165" fontId="49" fillId="26" borderId="0" xfId="137" applyNumberFormat="1" applyFont="1" applyFill="1" applyAlignment="1">
      <alignment horizontal="center"/>
    </xf>
    <xf numFmtId="0" fontId="49" fillId="26" borderId="0" xfId="137" applyFont="1" applyFill="1"/>
    <xf numFmtId="0" fontId="51" fillId="26" borderId="0" xfId="138" applyFont="1" applyFill="1" applyAlignment="1">
      <alignment horizontal="left" wrapText="1"/>
    </xf>
    <xf numFmtId="0" fontId="51" fillId="26" borderId="0" xfId="138" applyFont="1" applyFill="1" applyAlignment="1">
      <alignment wrapText="1"/>
    </xf>
    <xf numFmtId="0" fontId="20" fillId="24" borderId="33" xfId="98" applyFill="1" applyBorder="1" applyAlignment="1">
      <alignment horizontal="center" wrapText="1"/>
    </xf>
    <xf numFmtId="0" fontId="41" fillId="26" borderId="0" xfId="98" applyFont="1" applyFill="1" applyAlignment="1">
      <alignment horizontal="left" wrapText="1"/>
    </xf>
    <xf numFmtId="0" fontId="51" fillId="26" borderId="0" xfId="138" applyFont="1" applyFill="1" applyAlignment="1">
      <alignment horizontal="left"/>
    </xf>
    <xf numFmtId="0" fontId="51" fillId="26" borderId="0" xfId="138" applyFont="1" applyFill="1" applyAlignment="1"/>
    <xf numFmtId="0" fontId="51" fillId="26" borderId="0" xfId="138" applyFont="1" applyFill="1" applyAlignment="1">
      <alignment horizontal="left"/>
    </xf>
    <xf numFmtId="0" fontId="20" fillId="26" borderId="0" xfId="98" applyFill="1" applyAlignment="1">
      <alignment horizontal="center"/>
    </xf>
    <xf numFmtId="0" fontId="46" fillId="27" borderId="34" xfId="98" applyFont="1" applyFill="1" applyBorder="1" applyAlignment="1">
      <alignment horizontal="left"/>
    </xf>
    <xf numFmtId="0" fontId="46" fillId="27" borderId="21" xfId="98" applyFont="1" applyFill="1" applyBorder="1" applyAlignment="1">
      <alignment horizontal="left"/>
    </xf>
    <xf numFmtId="0" fontId="46" fillId="27" borderId="35" xfId="98" applyFont="1" applyFill="1" applyBorder="1" applyAlignment="1">
      <alignment horizontal="left"/>
    </xf>
    <xf numFmtId="0" fontId="52" fillId="26" borderId="34" xfId="98" applyFont="1" applyFill="1" applyBorder="1" applyAlignment="1">
      <alignment horizontal="center" vertical="center" wrapText="1"/>
    </xf>
    <xf numFmtId="0" fontId="44" fillId="26" borderId="21" xfId="98" applyFont="1" applyFill="1" applyBorder="1" applyAlignment="1">
      <alignment horizontal="center" vertical="center" wrapText="1"/>
    </xf>
    <xf numFmtId="0" fontId="44" fillId="26" borderId="35" xfId="98" applyFont="1" applyFill="1" applyBorder="1" applyAlignment="1">
      <alignment horizontal="center" vertical="center" wrapText="1"/>
    </xf>
    <xf numFmtId="0" fontId="53" fillId="26" borderId="34" xfId="98" applyFont="1" applyFill="1" applyBorder="1" applyAlignment="1">
      <alignment horizontal="center" vertical="center" wrapText="1"/>
    </xf>
    <xf numFmtId="0" fontId="53" fillId="26" borderId="21" xfId="98" applyFont="1" applyFill="1" applyBorder="1" applyAlignment="1">
      <alignment horizontal="center" vertical="center" wrapText="1"/>
    </xf>
    <xf numFmtId="0" fontId="53" fillId="26" borderId="35" xfId="98" applyFont="1" applyFill="1" applyBorder="1" applyAlignment="1">
      <alignment horizontal="center" vertical="center" wrapText="1"/>
    </xf>
    <xf numFmtId="0" fontId="53" fillId="26" borderId="0" xfId="98" applyFont="1" applyFill="1" applyAlignment="1">
      <alignment wrapText="1"/>
    </xf>
    <xf numFmtId="0" fontId="53" fillId="25" borderId="36" xfId="98" applyFont="1" applyFill="1" applyBorder="1" applyAlignment="1">
      <alignment horizontal="center" wrapText="1"/>
    </xf>
    <xf numFmtId="0" fontId="53" fillId="25" borderId="37" xfId="98" applyFont="1" applyFill="1" applyBorder="1" applyAlignment="1">
      <alignment horizontal="center" wrapText="1"/>
    </xf>
    <xf numFmtId="0" fontId="53" fillId="25" borderId="38" xfId="98" applyFont="1" applyFill="1" applyBorder="1" applyAlignment="1">
      <alignment horizontal="center" wrapText="1"/>
    </xf>
    <xf numFmtId="0" fontId="53" fillId="26" borderId="0" xfId="98" applyFont="1" applyFill="1" applyAlignment="1">
      <alignment horizontal="center" wrapText="1"/>
    </xf>
    <xf numFmtId="0" fontId="54" fillId="26" borderId="11" xfId="98" applyFont="1" applyFill="1" applyBorder="1" applyAlignment="1">
      <alignment vertical="center" wrapText="1"/>
    </xf>
    <xf numFmtId="0" fontId="20" fillId="26" borderId="12" xfId="98" applyFill="1" applyBorder="1" applyAlignment="1">
      <alignment horizontal="center" vertical="center"/>
    </xf>
    <xf numFmtId="0" fontId="20" fillId="26" borderId="11" xfId="98" applyFill="1" applyBorder="1" applyAlignment="1">
      <alignment horizontal="center" vertical="center"/>
    </xf>
    <xf numFmtId="0" fontId="20" fillId="26" borderId="39" xfId="98" applyFill="1" applyBorder="1" applyAlignment="1">
      <alignment horizontal="center" vertical="center"/>
    </xf>
    <xf numFmtId="0" fontId="20" fillId="24" borderId="12" xfId="98" applyFill="1" applyBorder="1" applyAlignment="1">
      <alignment horizontal="center" vertical="center"/>
    </xf>
    <xf numFmtId="0" fontId="20" fillId="24" borderId="11" xfId="98" applyFill="1" applyBorder="1" applyAlignment="1">
      <alignment horizontal="center" vertical="center"/>
    </xf>
    <xf numFmtId="0" fontId="20" fillId="24" borderId="39" xfId="98" applyFill="1" applyBorder="1" applyAlignment="1">
      <alignment horizontal="center" vertical="center"/>
    </xf>
    <xf numFmtId="0" fontId="53" fillId="26" borderId="0" xfId="98" applyFont="1" applyFill="1" applyAlignment="1">
      <alignment horizontal="center" vertical="center" wrapText="1"/>
    </xf>
    <xf numFmtId="0" fontId="20" fillId="28" borderId="0" xfId="98" applyFill="1"/>
    <xf numFmtId="0" fontId="20" fillId="28" borderId="40" xfId="98" applyFill="1" applyBorder="1"/>
    <xf numFmtId="0" fontId="20" fillId="26" borderId="10" xfId="98" applyFill="1" applyBorder="1"/>
    <xf numFmtId="0" fontId="48" fillId="26" borderId="0" xfId="98" applyFont="1" applyFill="1"/>
    <xf numFmtId="0" fontId="20" fillId="26" borderId="0" xfId="98" applyFill="1" applyAlignment="1">
      <alignment wrapText="1"/>
    </xf>
    <xf numFmtId="0" fontId="55" fillId="26" borderId="0" xfId="137" applyFont="1" applyFill="1" applyAlignment="1">
      <alignment horizontal="left"/>
    </xf>
    <xf numFmtId="0" fontId="41" fillId="26" borderId="0" xfId="98" applyFont="1" applyFill="1"/>
    <xf numFmtId="0" fontId="50" fillId="26" borderId="0" xfId="138" applyFill="1"/>
    <xf numFmtId="0" fontId="44" fillId="26" borderId="0" xfId="98" applyFont="1" applyFill="1"/>
  </cellXfs>
  <cellStyles count="139">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2 2" xfId="110" xr:uid="{00000000-0005-0000-0000-000032000000}"/>
    <cellStyle name="Calculation 2 3" xfId="117" xr:uid="{00000000-0005-0000-0000-000032000000}"/>
    <cellStyle name="Calculation 3" xfId="31" xr:uid="{00000000-0005-0000-0000-000033000000}"/>
    <cellStyle name="Calculation 3 2" xfId="111" xr:uid="{00000000-0005-0000-0000-000033000000}"/>
    <cellStyle name="Calculation 3 3" xfId="128" xr:uid="{00000000-0005-0000-0000-000033000000}"/>
    <cellStyle name="Check Cell 2" xfId="74" xr:uid="{00000000-0005-0000-0000-000034000000}"/>
    <cellStyle name="Check Cell 3" xfId="32" xr:uid="{00000000-0005-0000-0000-000035000000}"/>
    <cellStyle name="Comma 2" xfId="107" xr:uid="{00000000-0005-0000-0000-000036000000}"/>
    <cellStyle name="Currency" xfId="105" builtinId="4"/>
    <cellStyle name="Currency 2" xfId="1" xr:uid="{00000000-0005-0000-0000-000038000000}"/>
    <cellStyle name="Explanatory Text 2" xfId="75" xr:uid="{00000000-0005-0000-0000-000039000000}"/>
    <cellStyle name="Explanatory Text 3" xfId="33" xr:uid="{00000000-0005-0000-0000-00003A000000}"/>
    <cellStyle name="Good 2" xfId="76" xr:uid="{00000000-0005-0000-0000-00003C000000}"/>
    <cellStyle name="Good 3" xfId="34" xr:uid="{00000000-0005-0000-0000-00003D000000}"/>
    <cellStyle name="Heading 1 2" xfId="77" xr:uid="{00000000-0005-0000-0000-00003E000000}"/>
    <cellStyle name="Heading 1 3" xfId="35" xr:uid="{00000000-0005-0000-0000-00003F000000}"/>
    <cellStyle name="Heading 2 2" xfId="78" xr:uid="{00000000-0005-0000-0000-000040000000}"/>
    <cellStyle name="Heading 2 3" xfId="36" xr:uid="{00000000-0005-0000-0000-000041000000}"/>
    <cellStyle name="Heading 3 2" xfId="79" xr:uid="{00000000-0005-0000-0000-000042000000}"/>
    <cellStyle name="Heading 3 3" xfId="37" xr:uid="{00000000-0005-0000-0000-000043000000}"/>
    <cellStyle name="Heading 4 2" xfId="80" xr:uid="{00000000-0005-0000-0000-000044000000}"/>
    <cellStyle name="Heading 4 3" xfId="38" xr:uid="{00000000-0005-0000-0000-000045000000}"/>
    <cellStyle name="Hyperlink 2" xfId="138" xr:uid="{E2728D71-C01B-4676-86AA-7C5F3141D02E}"/>
    <cellStyle name="Input 2" xfId="81" xr:uid="{00000000-0005-0000-0000-000046000000}"/>
    <cellStyle name="Input 2 2" xfId="129" xr:uid="{00000000-0005-0000-0000-000043000000}"/>
    <cellStyle name="Input 2 3" xfId="131" xr:uid="{00000000-0005-0000-0000-000043000000}"/>
    <cellStyle name="Input 3" xfId="39" xr:uid="{00000000-0005-0000-0000-000047000000}"/>
    <cellStyle name="Input 3 2" xfId="112" xr:uid="{00000000-0005-0000-0000-000044000000}"/>
    <cellStyle name="Input 3 3" xfId="116" xr:uid="{00000000-0005-0000-0000-000044000000}"/>
    <cellStyle name="Linked Cell 2" xfId="82" xr:uid="{00000000-0005-0000-0000-000048000000}"/>
    <cellStyle name="Linked Cell 3" xfId="40" xr:uid="{00000000-0005-0000-0000-000049000000}"/>
    <cellStyle name="Neutral 2" xfId="83" xr:uid="{00000000-0005-0000-0000-00004A000000}"/>
    <cellStyle name="Neutral 3" xfId="41" xr:uid="{00000000-0005-0000-0000-00004B000000}"/>
    <cellStyle name="Normal" xfId="0" builtinId="0"/>
    <cellStyle name="Normal 10" xfId="137" xr:uid="{AB92857E-9F3C-4D98-95D1-BAFF043B74F3}"/>
    <cellStyle name="Normal 2" xfId="2" xr:uid="{00000000-0005-0000-0000-00004D000000}"/>
    <cellStyle name="Normal 3" xfId="3" xr:uid="{00000000-0005-0000-0000-00004E000000}"/>
    <cellStyle name="Normal 3 2" xfId="88" xr:uid="{00000000-0005-0000-0000-00004F000000}"/>
    <cellStyle name="Normal 3 3" xfId="97" xr:uid="{00000000-0005-0000-0000-000050000000}"/>
    <cellStyle name="Normal 3 3 2" xfId="108" xr:uid="{00000000-0005-0000-0000-000051000000}"/>
    <cellStyle name="Normal 3 4" xfId="106"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21" xr:uid="{00000000-0005-0000-0000-00004C000000}"/>
    <cellStyle name="Normal 4 14" xfId="135" xr:uid="{00000000-0005-0000-0000-00004C000000}"/>
    <cellStyle name="Normal 4 2" xfId="47" xr:uid="{00000000-0005-0000-0000-000057000000}"/>
    <cellStyle name="Normal 4 3" xfId="90" xr:uid="{00000000-0005-0000-0000-000058000000}"/>
    <cellStyle name="Normal 4 4" xfId="91" xr:uid="{00000000-0005-0000-0000-000059000000}"/>
    <cellStyle name="Normal 4 5" xfId="92" xr:uid="{00000000-0005-0000-0000-00005A000000}"/>
    <cellStyle name="Normal 4 6" xfId="93" xr:uid="{00000000-0005-0000-0000-00005B000000}"/>
    <cellStyle name="Normal 4 7" xfId="94" xr:uid="{00000000-0005-0000-0000-00005C000000}"/>
    <cellStyle name="Normal 4 8" xfId="95" xr:uid="{00000000-0005-0000-0000-00005D000000}"/>
    <cellStyle name="Normal 4 9" xfId="96" xr:uid="{00000000-0005-0000-0000-00005E000000}"/>
    <cellStyle name="Normal 5" xfId="98" xr:uid="{00000000-0005-0000-0000-00005F000000}"/>
    <cellStyle name="Normal 6" xfId="101" xr:uid="{00000000-0005-0000-0000-000060000000}"/>
    <cellStyle name="Normal 7" xfId="103" xr:uid="{00000000-0005-0000-0000-000061000000}"/>
    <cellStyle name="Normal 8" xfId="109" xr:uid="{00000000-0005-0000-0000-00009B000000}"/>
    <cellStyle name="Normal 9" xfId="134" xr:uid="{00000000-0005-0000-0000-0000B4000000}"/>
    <cellStyle name="Note 2" xfId="5" xr:uid="{00000000-0005-0000-0000-000062000000}"/>
    <cellStyle name="Note 2 2" xfId="126" xr:uid="{00000000-0005-0000-0000-00004E000000}"/>
    <cellStyle name="Note 2 3" xfId="120" xr:uid="{00000000-0005-0000-0000-00004E000000}"/>
    <cellStyle name="Note 3" xfId="89" xr:uid="{00000000-0005-0000-0000-000063000000}"/>
    <cellStyle name="Note 3 2" xfId="114" xr:uid="{00000000-0005-0000-0000-00004F000000}"/>
    <cellStyle name="Note 3 3" xfId="125" xr:uid="{00000000-0005-0000-0000-00004F000000}"/>
    <cellStyle name="Note 4" xfId="42" xr:uid="{00000000-0005-0000-0000-000064000000}"/>
    <cellStyle name="Note 4 2" xfId="99" xr:uid="{00000000-0005-0000-0000-000065000000}"/>
    <cellStyle name="Note 4 3" xfId="127" xr:uid="{00000000-0005-0000-0000-000050000000}"/>
    <cellStyle name="Note 4 4" xfId="115" xr:uid="{00000000-0005-0000-0000-000050000000}"/>
    <cellStyle name="Output 2" xfId="84" xr:uid="{00000000-0005-0000-0000-000066000000}"/>
    <cellStyle name="Output 2 2" xfId="130" xr:uid="{00000000-0005-0000-0000-000051000000}"/>
    <cellStyle name="Output 2 3" xfId="122" xr:uid="{00000000-0005-0000-0000-000051000000}"/>
    <cellStyle name="Output 3" xfId="43" xr:uid="{00000000-0005-0000-0000-000067000000}"/>
    <cellStyle name="Output 3 2" xfId="113" xr:uid="{00000000-0005-0000-0000-000052000000}"/>
    <cellStyle name="Output 3 3" xfId="124" xr:uid="{00000000-0005-0000-0000-000052000000}"/>
    <cellStyle name="Percent 2" xfId="132" xr:uid="{00000000-0005-0000-0000-00009D000000}"/>
    <cellStyle name="Percent 3" xfId="136" xr:uid="{00000000-0005-0000-0000-0000B6000000}"/>
    <cellStyle name="Title 2" xfId="85" xr:uid="{00000000-0005-0000-0000-000068000000}"/>
    <cellStyle name="Title 3" xfId="44" xr:uid="{00000000-0005-0000-0000-000069000000}"/>
    <cellStyle name="Total 2" xfId="86" xr:uid="{00000000-0005-0000-0000-00006A000000}"/>
    <cellStyle name="Total 2 2" xfId="118" xr:uid="{00000000-0005-0000-0000-000056000000}"/>
    <cellStyle name="Total 2 3" xfId="119" xr:uid="{00000000-0005-0000-0000-000056000000}"/>
    <cellStyle name="Total 3" xfId="45" xr:uid="{00000000-0005-0000-0000-00006B000000}"/>
    <cellStyle name="Total 3 2" xfId="123" xr:uid="{00000000-0005-0000-0000-000057000000}"/>
    <cellStyle name="Total 3 3" xfId="133" xr:uid="{00000000-0005-0000-0000-000057000000}"/>
    <cellStyle name="Warning Text 2" xfId="87" xr:uid="{00000000-0005-0000-0000-00006C000000}"/>
    <cellStyle name="Warning Text 3" xfId="46" xr:uid="{00000000-0005-0000-0000-00006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F6A575C8-A591-4ECA-9A3C-5BC84CD25177}"/>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
  <sheetViews>
    <sheetView workbookViewId="0">
      <selection activeCell="E9" sqref="E9"/>
    </sheetView>
  </sheetViews>
  <sheetFormatPr defaultRowHeight="12.75" x14ac:dyDescent="0.2"/>
  <cols>
    <col min="1" max="1" width="28.85546875" bestFit="1" customWidth="1"/>
    <col min="2" max="3" width="9.42578125" customWidth="1"/>
    <col min="4" max="9" width="8.85546875" customWidth="1"/>
    <col min="10" max="10" width="12.42578125" bestFit="1" customWidth="1"/>
  </cols>
  <sheetData>
    <row r="1" spans="1:10" ht="15.75" x14ac:dyDescent="0.25">
      <c r="A1" s="4" t="s">
        <v>0</v>
      </c>
      <c r="B1" s="3"/>
      <c r="C1" s="3"/>
      <c r="D1" s="3"/>
      <c r="E1" s="1"/>
      <c r="F1" s="1"/>
      <c r="G1" s="1"/>
      <c r="H1" s="1"/>
      <c r="I1" s="1"/>
      <c r="J1" s="1"/>
    </row>
    <row r="2" spans="1:10" ht="15.75" x14ac:dyDescent="0.25">
      <c r="A2" s="1"/>
    </row>
    <row r="3" spans="1:10" s="2" customFormat="1" x14ac:dyDescent="0.2">
      <c r="A3" s="27"/>
      <c r="B3" s="27"/>
      <c r="C3" s="27"/>
      <c r="D3" s="15" t="s">
        <v>6</v>
      </c>
      <c r="E3" s="14" t="s">
        <v>7</v>
      </c>
      <c r="F3" s="14" t="s">
        <v>8</v>
      </c>
      <c r="G3" s="14" t="s">
        <v>9</v>
      </c>
      <c r="H3" s="14" t="s">
        <v>10</v>
      </c>
      <c r="I3" s="14" t="s">
        <v>11</v>
      </c>
      <c r="J3" s="15" t="s">
        <v>24</v>
      </c>
    </row>
    <row r="4" spans="1:10" x14ac:dyDescent="0.2">
      <c r="A4" s="26" t="s">
        <v>27</v>
      </c>
      <c r="B4" s="26"/>
      <c r="C4" s="26"/>
      <c r="D4" s="23">
        <f>'Pricing Score Calculation'!E5</f>
        <v>30</v>
      </c>
      <c r="E4" s="32">
        <v>32</v>
      </c>
      <c r="F4" s="32">
        <v>5.6</v>
      </c>
      <c r="G4" s="32">
        <v>3.4</v>
      </c>
      <c r="H4" s="32">
        <v>6.8</v>
      </c>
      <c r="I4" s="32">
        <v>3.4</v>
      </c>
      <c r="J4" s="24">
        <f>SUM(D4:I4)</f>
        <v>81.2</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3"/>
  <sheetViews>
    <sheetView workbookViewId="0">
      <selection activeCell="E13" sqref="E13"/>
    </sheetView>
  </sheetViews>
  <sheetFormatPr defaultRowHeight="12.75" x14ac:dyDescent="0.2"/>
  <cols>
    <col min="1" max="1" width="28.85546875" bestFit="1" customWidth="1"/>
    <col min="11" max="11" width="14.42578125" bestFit="1" customWidth="1"/>
  </cols>
  <sheetData>
    <row r="1" spans="1:18" ht="15.75" x14ac:dyDescent="0.25">
      <c r="A1" s="4" t="s">
        <v>0</v>
      </c>
      <c r="B1" s="3"/>
      <c r="C1" s="3"/>
      <c r="D1" s="3"/>
      <c r="E1" s="1"/>
      <c r="F1" s="1"/>
      <c r="G1" s="1"/>
      <c r="H1" s="1"/>
      <c r="I1" s="1"/>
    </row>
    <row r="2" spans="1:18" ht="15.75" x14ac:dyDescent="0.25">
      <c r="A2" s="1"/>
    </row>
    <row r="3" spans="1:18" x14ac:dyDescent="0.2">
      <c r="A3" s="27"/>
      <c r="B3" s="27"/>
      <c r="C3" s="27"/>
      <c r="D3" s="15" t="s">
        <v>6</v>
      </c>
      <c r="E3" s="14" t="s">
        <v>7</v>
      </c>
      <c r="F3" s="14" t="s">
        <v>8</v>
      </c>
      <c r="G3" s="14" t="s">
        <v>9</v>
      </c>
      <c r="H3" s="14" t="s">
        <v>10</v>
      </c>
      <c r="I3" s="14" t="s">
        <v>11</v>
      </c>
      <c r="J3" s="15" t="s">
        <v>24</v>
      </c>
      <c r="K3" s="2"/>
      <c r="L3" s="2"/>
      <c r="M3" s="2"/>
      <c r="N3" s="2"/>
      <c r="O3" s="2"/>
      <c r="P3" s="2"/>
      <c r="Q3" s="2"/>
      <c r="R3" s="2"/>
    </row>
    <row r="4" spans="1:18" x14ac:dyDescent="0.2">
      <c r="A4" s="26" t="s">
        <v>27</v>
      </c>
      <c r="B4" s="26"/>
      <c r="C4" s="26"/>
      <c r="D4" s="23">
        <f>'Pricing Score Calculation'!E5</f>
        <v>30</v>
      </c>
      <c r="E4" s="32">
        <v>34.4</v>
      </c>
      <c r="F4" s="32">
        <v>8.4</v>
      </c>
      <c r="G4" s="32">
        <v>3.8</v>
      </c>
      <c r="H4" s="32">
        <v>7.6</v>
      </c>
      <c r="I4" s="32">
        <v>4</v>
      </c>
      <c r="J4" s="24">
        <f>SUM(D4:I4)</f>
        <v>88.2</v>
      </c>
    </row>
    <row r="13" spans="1:18" x14ac:dyDescent="0.2">
      <c r="E13" s="2" t="s">
        <v>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
  <sheetViews>
    <sheetView workbookViewId="0">
      <selection activeCell="G12" sqref="G12"/>
    </sheetView>
  </sheetViews>
  <sheetFormatPr defaultRowHeight="12.75" x14ac:dyDescent="0.2"/>
  <cols>
    <col min="1" max="1" width="28.85546875" bestFit="1" customWidth="1"/>
    <col min="10" max="10" width="9.85546875" bestFit="1" customWidth="1"/>
    <col min="11" max="11" width="14.42578125" bestFit="1" customWidth="1"/>
  </cols>
  <sheetData>
    <row r="1" spans="1:18" ht="15.75" x14ac:dyDescent="0.25">
      <c r="A1" s="4" t="s">
        <v>0</v>
      </c>
      <c r="B1" s="3"/>
      <c r="C1" s="3"/>
      <c r="D1" s="3"/>
      <c r="E1" s="1"/>
      <c r="F1" s="1"/>
      <c r="G1" s="1"/>
      <c r="H1" s="1"/>
      <c r="I1" s="1"/>
    </row>
    <row r="2" spans="1:18" ht="15.75" x14ac:dyDescent="0.25">
      <c r="A2" s="1"/>
    </row>
    <row r="3" spans="1:18" x14ac:dyDescent="0.2">
      <c r="A3" s="27"/>
      <c r="B3" s="27"/>
      <c r="C3" s="27"/>
      <c r="D3" s="15" t="s">
        <v>6</v>
      </c>
      <c r="E3" s="14" t="s">
        <v>7</v>
      </c>
      <c r="F3" s="14" t="s">
        <v>8</v>
      </c>
      <c r="G3" s="14" t="s">
        <v>9</v>
      </c>
      <c r="H3" s="14" t="s">
        <v>10</v>
      </c>
      <c r="I3" s="14" t="s">
        <v>11</v>
      </c>
      <c r="J3" s="15" t="s">
        <v>24</v>
      </c>
      <c r="K3" s="2"/>
      <c r="L3" s="2"/>
      <c r="M3" s="2"/>
      <c r="N3" s="2"/>
      <c r="O3" s="2"/>
      <c r="P3" s="2"/>
      <c r="Q3" s="2"/>
      <c r="R3" s="2"/>
    </row>
    <row r="4" spans="1:18" x14ac:dyDescent="0.2">
      <c r="A4" s="26" t="s">
        <v>27</v>
      </c>
      <c r="B4" s="26"/>
      <c r="C4" s="26"/>
      <c r="D4" s="23">
        <f>'Pricing Score Calculation'!E5</f>
        <v>30</v>
      </c>
      <c r="E4" s="32">
        <v>40</v>
      </c>
      <c r="F4" s="32">
        <v>8</v>
      </c>
      <c r="G4" s="32">
        <v>4</v>
      </c>
      <c r="H4" s="32">
        <v>8</v>
      </c>
      <c r="I4" s="32">
        <v>5</v>
      </c>
      <c r="J4" s="24">
        <f>SUM(D4:I4)</f>
        <v>95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4"/>
  <sheetViews>
    <sheetView workbookViewId="0">
      <selection activeCell="G17" sqref="G17"/>
    </sheetView>
  </sheetViews>
  <sheetFormatPr defaultRowHeight="12.75" x14ac:dyDescent="0.2"/>
  <cols>
    <col min="1" max="1" width="28.85546875" bestFit="1" customWidth="1"/>
    <col min="10" max="10" width="9.85546875" bestFit="1" customWidth="1"/>
    <col min="11" max="11" width="14.42578125" bestFit="1" customWidth="1"/>
  </cols>
  <sheetData>
    <row r="1" spans="1:18" ht="15.75" x14ac:dyDescent="0.25">
      <c r="A1" s="4" t="s">
        <v>0</v>
      </c>
      <c r="B1" s="3"/>
      <c r="C1" s="3"/>
      <c r="D1" s="3"/>
      <c r="E1" s="1"/>
      <c r="F1" s="1"/>
      <c r="G1" s="1"/>
      <c r="H1" s="1"/>
      <c r="I1" s="1"/>
    </row>
    <row r="2" spans="1:18" ht="15.75" x14ac:dyDescent="0.25">
      <c r="A2" s="1"/>
    </row>
    <row r="3" spans="1:18" x14ac:dyDescent="0.2">
      <c r="A3" s="27"/>
      <c r="B3" s="27"/>
      <c r="C3" s="27"/>
      <c r="D3" s="15" t="s">
        <v>6</v>
      </c>
      <c r="E3" s="14" t="s">
        <v>7</v>
      </c>
      <c r="F3" s="14" t="s">
        <v>8</v>
      </c>
      <c r="G3" s="14" t="s">
        <v>9</v>
      </c>
      <c r="H3" s="14" t="s">
        <v>10</v>
      </c>
      <c r="I3" s="14" t="s">
        <v>11</v>
      </c>
      <c r="J3" s="15" t="s">
        <v>24</v>
      </c>
      <c r="K3" s="2"/>
      <c r="L3" s="2"/>
      <c r="M3" s="2"/>
      <c r="N3" s="2"/>
      <c r="O3" s="2"/>
      <c r="P3" s="2"/>
      <c r="Q3" s="2"/>
      <c r="R3" s="2"/>
    </row>
    <row r="4" spans="1:18" x14ac:dyDescent="0.2">
      <c r="A4" s="26" t="s">
        <v>27</v>
      </c>
      <c r="B4" s="26"/>
      <c r="C4" s="26"/>
      <c r="D4" s="23">
        <f>'Pricing Score Calculation'!E5</f>
        <v>30</v>
      </c>
      <c r="E4" s="32">
        <v>27.2</v>
      </c>
      <c r="F4" s="32">
        <v>6</v>
      </c>
      <c r="G4" s="32">
        <v>3.5</v>
      </c>
      <c r="H4" s="32">
        <v>6</v>
      </c>
      <c r="I4" s="32">
        <v>3</v>
      </c>
      <c r="J4" s="24">
        <f>SUM(D4:I4)</f>
        <v>75.7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4"/>
  <sheetViews>
    <sheetView workbookViewId="0">
      <selection activeCell="F41" sqref="F41"/>
    </sheetView>
  </sheetViews>
  <sheetFormatPr defaultRowHeight="12.75" x14ac:dyDescent="0.2"/>
  <cols>
    <col min="1" max="1" width="28.85546875" bestFit="1" customWidth="1"/>
    <col min="10" max="10" width="9.85546875" bestFit="1" customWidth="1"/>
    <col min="11" max="11" width="14.42578125" bestFit="1" customWidth="1"/>
  </cols>
  <sheetData>
    <row r="1" spans="1:18" ht="15.75" x14ac:dyDescent="0.25">
      <c r="A1" s="4" t="s">
        <v>0</v>
      </c>
      <c r="B1" s="3"/>
      <c r="C1" s="3"/>
      <c r="D1" s="3"/>
      <c r="E1" s="1"/>
      <c r="F1" s="1"/>
      <c r="G1" s="1"/>
      <c r="H1" s="1"/>
      <c r="I1" s="1"/>
    </row>
    <row r="2" spans="1:18" ht="15.75" x14ac:dyDescent="0.25">
      <c r="A2" s="1"/>
    </row>
    <row r="3" spans="1:18" x14ac:dyDescent="0.2">
      <c r="A3" s="27"/>
      <c r="B3" s="27"/>
      <c r="C3" s="27"/>
      <c r="D3" s="15" t="s">
        <v>6</v>
      </c>
      <c r="E3" s="14" t="s">
        <v>7</v>
      </c>
      <c r="F3" s="14" t="s">
        <v>8</v>
      </c>
      <c r="G3" s="14" t="s">
        <v>9</v>
      </c>
      <c r="H3" s="14" t="s">
        <v>10</v>
      </c>
      <c r="I3" s="14" t="s">
        <v>11</v>
      </c>
      <c r="J3" s="15" t="s">
        <v>24</v>
      </c>
      <c r="K3" s="2"/>
      <c r="L3" s="2"/>
      <c r="M3" s="2"/>
      <c r="N3" s="2"/>
      <c r="O3" s="2"/>
      <c r="P3" s="2"/>
      <c r="Q3" s="2"/>
      <c r="R3" s="2"/>
    </row>
    <row r="4" spans="1:18" x14ac:dyDescent="0.2">
      <c r="A4" s="26" t="s">
        <v>27</v>
      </c>
      <c r="B4" s="26"/>
      <c r="C4" s="26"/>
      <c r="D4" s="23">
        <f>'Pricing Score Calculation'!E5</f>
        <v>30</v>
      </c>
      <c r="E4" s="32">
        <v>40</v>
      </c>
      <c r="F4" s="32">
        <v>9</v>
      </c>
      <c r="G4" s="32">
        <v>4</v>
      </c>
      <c r="H4" s="32">
        <v>9</v>
      </c>
      <c r="I4" s="32">
        <v>5</v>
      </c>
      <c r="J4" s="24">
        <f>SUM(D4:I4)</f>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P5"/>
  <sheetViews>
    <sheetView workbookViewId="0">
      <selection activeCell="G38" sqref="G38"/>
    </sheetView>
  </sheetViews>
  <sheetFormatPr defaultColWidth="9.140625" defaultRowHeight="12.75" x14ac:dyDescent="0.2"/>
  <cols>
    <col min="1" max="1" width="36.140625" customWidth="1"/>
    <col min="2" max="2" width="23.5703125" customWidth="1"/>
    <col min="3" max="5" width="13.28515625" customWidth="1"/>
    <col min="6" max="6" width="16.85546875" customWidth="1"/>
  </cols>
  <sheetData>
    <row r="1" spans="1:16" ht="24" customHeight="1" thickBot="1" x14ac:dyDescent="0.25">
      <c r="A1" s="33" t="s">
        <v>23</v>
      </c>
      <c r="B1" s="33"/>
      <c r="C1" s="21"/>
      <c r="D1" s="21"/>
      <c r="E1" s="21"/>
    </row>
    <row r="2" spans="1:16" x14ac:dyDescent="0.2">
      <c r="A2" s="35" t="s">
        <v>17</v>
      </c>
      <c r="B2" s="38" t="s">
        <v>18</v>
      </c>
      <c r="C2" s="41" t="s">
        <v>21</v>
      </c>
      <c r="D2" s="41" t="s">
        <v>19</v>
      </c>
      <c r="E2" s="41" t="s">
        <v>20</v>
      </c>
      <c r="G2" s="34" t="s">
        <v>25</v>
      </c>
      <c r="H2" s="34"/>
      <c r="I2" s="34"/>
      <c r="J2" s="34"/>
      <c r="K2" s="34"/>
      <c r="L2" s="34"/>
      <c r="M2" s="34"/>
      <c r="N2" s="34"/>
      <c r="O2" s="34"/>
      <c r="P2" s="34"/>
    </row>
    <row r="3" spans="1:16" x14ac:dyDescent="0.2">
      <c r="A3" s="36"/>
      <c r="B3" s="39"/>
      <c r="C3" s="42"/>
      <c r="D3" s="42"/>
      <c r="E3" s="42"/>
      <c r="G3" s="34"/>
      <c r="H3" s="34"/>
      <c r="I3" s="34"/>
      <c r="J3" s="34"/>
      <c r="K3" s="34"/>
      <c r="L3" s="34"/>
      <c r="M3" s="34"/>
      <c r="N3" s="34"/>
      <c r="O3" s="34"/>
      <c r="P3" s="34"/>
    </row>
    <row r="4" spans="1:16" ht="13.5" thickBot="1" x14ac:dyDescent="0.25">
      <c r="A4" s="37"/>
      <c r="B4" s="40"/>
      <c r="C4" s="43"/>
      <c r="D4" s="43"/>
      <c r="E4" s="43"/>
      <c r="G4" s="34"/>
      <c r="H4" s="34"/>
      <c r="I4" s="34"/>
      <c r="J4" s="34"/>
      <c r="K4" s="34"/>
      <c r="L4" s="34"/>
      <c r="M4" s="34"/>
      <c r="N4" s="34"/>
      <c r="O4" s="34"/>
      <c r="P4" s="34"/>
    </row>
    <row r="5" spans="1:16" x14ac:dyDescent="0.2">
      <c r="A5" s="16" t="s">
        <v>14</v>
      </c>
      <c r="B5" s="22">
        <v>811000</v>
      </c>
      <c r="C5" s="28">
        <v>30</v>
      </c>
      <c r="D5" s="29">
        <f>MIN(B5:B5)</f>
        <v>811000</v>
      </c>
      <c r="E5" s="18">
        <f>$C$5*($D$5/B5)</f>
        <v>30</v>
      </c>
    </row>
  </sheetData>
  <mergeCells count="7">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4"/>
  <sheetViews>
    <sheetView workbookViewId="0">
      <selection activeCell="D21" sqref="D21"/>
    </sheetView>
  </sheetViews>
  <sheetFormatPr defaultColWidth="9.140625" defaultRowHeight="15" x14ac:dyDescent="0.2"/>
  <cols>
    <col min="1" max="1" width="33" style="7" customWidth="1"/>
    <col min="2" max="3" width="7" style="7" bestFit="1" customWidth="1"/>
    <col min="4" max="6" width="7.7109375" style="7" customWidth="1"/>
    <col min="7" max="7" width="8.85546875" style="7" customWidth="1"/>
    <col min="8" max="8" width="7.5703125" style="7" customWidth="1"/>
    <col min="9" max="16384" width="9.140625" style="7"/>
  </cols>
  <sheetData>
    <row r="1" spans="1:8" ht="15.75" x14ac:dyDescent="0.25">
      <c r="A1" s="5" t="s">
        <v>12</v>
      </c>
      <c r="B1" s="6"/>
      <c r="C1" s="5"/>
      <c r="D1" s="5"/>
      <c r="E1" s="5"/>
      <c r="F1" s="5"/>
      <c r="G1" s="5"/>
      <c r="H1" s="5"/>
    </row>
    <row r="2" spans="1:8" ht="6" customHeight="1" x14ac:dyDescent="0.25">
      <c r="A2" s="5"/>
      <c r="B2" s="6"/>
      <c r="C2" s="5"/>
      <c r="D2" s="5"/>
      <c r="E2" s="5"/>
      <c r="F2" s="5"/>
      <c r="G2" s="5"/>
      <c r="H2" s="5"/>
    </row>
    <row r="3" spans="1:8" x14ac:dyDescent="0.2">
      <c r="A3" s="44" t="s">
        <v>26</v>
      </c>
      <c r="B3" s="44"/>
      <c r="C3" s="44"/>
      <c r="D3" s="44"/>
      <c r="E3" s="44"/>
      <c r="F3" s="44"/>
      <c r="G3" s="44"/>
      <c r="H3" s="44"/>
    </row>
    <row r="4" spans="1:8" x14ac:dyDescent="0.2">
      <c r="A4" s="45"/>
      <c r="B4" s="45"/>
      <c r="C4" s="45"/>
      <c r="D4" s="45"/>
      <c r="E4" s="45"/>
      <c r="F4" s="45"/>
      <c r="G4" s="45"/>
      <c r="H4" s="45"/>
    </row>
    <row r="5" spans="1:8" ht="15.75" x14ac:dyDescent="0.25">
      <c r="G5" s="17" t="s">
        <v>22</v>
      </c>
      <c r="H5" s="8"/>
    </row>
    <row r="6" spans="1:8" s="11" customFormat="1" ht="135" customHeight="1" x14ac:dyDescent="0.2">
      <c r="A6" s="9"/>
      <c r="B6" s="10" t="s">
        <v>1</v>
      </c>
      <c r="C6" s="10" t="s">
        <v>2</v>
      </c>
      <c r="D6" s="10" t="s">
        <v>3</v>
      </c>
      <c r="E6" s="10" t="s">
        <v>4</v>
      </c>
      <c r="F6" s="10" t="s">
        <v>5</v>
      </c>
      <c r="G6" s="19" t="s">
        <v>16</v>
      </c>
      <c r="H6" s="30" t="s">
        <v>15</v>
      </c>
    </row>
    <row r="7" spans="1:8" ht="16.5" customHeight="1" x14ac:dyDescent="0.2">
      <c r="A7" s="12" t="str">
        <f>'1'!A4:C4</f>
        <v>Vaughn Construction</v>
      </c>
      <c r="B7" s="25">
        <f>'1'!J4</f>
        <v>81.2</v>
      </c>
      <c r="C7" s="25">
        <f>'2'!J4</f>
        <v>88.2</v>
      </c>
      <c r="D7" s="25">
        <f>'3'!J4</f>
        <v>95</v>
      </c>
      <c r="E7" s="25">
        <f>'4'!J4</f>
        <v>75.7</v>
      </c>
      <c r="F7" s="25">
        <f>'5'!J4</f>
        <v>97</v>
      </c>
      <c r="G7" s="20">
        <f>AVERAGE(B7:F7)</f>
        <v>87.419999999999987</v>
      </c>
      <c r="H7" s="31">
        <f>RANK(G7,$G$7:$G$7,0)</f>
        <v>1</v>
      </c>
    </row>
    <row r="13" spans="1:8" x14ac:dyDescent="0.2">
      <c r="A13" s="13" t="s">
        <v>13</v>
      </c>
    </row>
    <row r="14" spans="1:8" x14ac:dyDescent="0.2">
      <c r="A14" s="13"/>
    </row>
  </sheetData>
  <mergeCells count="1">
    <mergeCell ref="A3:H4"/>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7439-6521-442D-8E74-ACC96C3E6066}">
  <dimension ref="A1:S46"/>
  <sheetViews>
    <sheetView tabSelected="1" zoomScaleNormal="100" workbookViewId="0">
      <selection activeCell="H26" sqref="H26"/>
    </sheetView>
  </sheetViews>
  <sheetFormatPr defaultRowHeight="12.75" x14ac:dyDescent="0.2"/>
  <cols>
    <col min="1" max="1" width="20.7109375" style="48" customWidth="1"/>
    <col min="2" max="19" width="9.5703125" style="48" customWidth="1"/>
    <col min="20" max="16384" width="9.140625" style="48"/>
  </cols>
  <sheetData>
    <row r="1" spans="1:19" ht="15.75" customHeight="1" x14ac:dyDescent="0.25">
      <c r="A1" s="46" t="s">
        <v>29</v>
      </c>
      <c r="B1" s="46"/>
      <c r="C1" s="46"/>
      <c r="D1" s="46"/>
      <c r="E1" s="46"/>
      <c r="F1" s="46"/>
      <c r="G1" s="46"/>
      <c r="H1" s="46"/>
      <c r="I1" s="46"/>
      <c r="J1" s="47"/>
    </row>
    <row r="2" spans="1:19" ht="31.5" customHeight="1" x14ac:dyDescent="0.2">
      <c r="A2" s="49" t="s">
        <v>26</v>
      </c>
      <c r="B2" s="49"/>
      <c r="C2" s="49"/>
      <c r="D2" s="49"/>
      <c r="E2" s="49"/>
      <c r="F2" s="49"/>
      <c r="G2" s="49"/>
      <c r="H2" s="49"/>
      <c r="I2" s="49"/>
      <c r="J2" s="50"/>
    </row>
    <row r="3" spans="1:19" x14ac:dyDescent="0.2">
      <c r="A3" s="51" t="s">
        <v>30</v>
      </c>
      <c r="B3" s="52"/>
      <c r="C3" s="53"/>
      <c r="D3" s="54"/>
    </row>
    <row r="4" spans="1:19" ht="15" customHeight="1" x14ac:dyDescent="0.2">
      <c r="A4" s="51" t="s">
        <v>31</v>
      </c>
      <c r="B4" s="55" t="s">
        <v>32</v>
      </c>
      <c r="C4" s="55"/>
      <c r="D4" s="55"/>
      <c r="E4" s="56"/>
    </row>
    <row r="5" spans="1:19" ht="20.25" customHeight="1" x14ac:dyDescent="0.25">
      <c r="A5" s="57" t="s">
        <v>33</v>
      </c>
      <c r="B5" s="57"/>
      <c r="C5" s="58"/>
      <c r="D5" s="58"/>
      <c r="E5" s="58"/>
      <c r="F5" s="58"/>
      <c r="G5" s="58"/>
    </row>
    <row r="6" spans="1:19" ht="27" customHeight="1" x14ac:dyDescent="0.2">
      <c r="A6" s="59"/>
      <c r="B6" s="60" t="s">
        <v>34</v>
      </c>
      <c r="C6" s="60"/>
      <c r="D6" s="60"/>
      <c r="E6" s="60"/>
      <c r="F6" s="60"/>
      <c r="G6" s="60"/>
      <c r="H6" s="60"/>
      <c r="I6" s="60"/>
    </row>
    <row r="7" spans="1:19" ht="20.25" customHeight="1" x14ac:dyDescent="0.25">
      <c r="A7" s="61" t="s">
        <v>35</v>
      </c>
      <c r="B7" s="61"/>
      <c r="C7" s="62"/>
      <c r="D7" s="63"/>
      <c r="E7" s="63"/>
      <c r="F7" s="63"/>
      <c r="G7" s="63"/>
    </row>
    <row r="8" spans="1:19" ht="27" customHeight="1" x14ac:dyDescent="0.2">
      <c r="A8" s="59"/>
      <c r="B8" s="60" t="s">
        <v>36</v>
      </c>
      <c r="C8" s="60"/>
      <c r="D8" s="60"/>
      <c r="E8" s="60"/>
      <c r="F8" s="60"/>
      <c r="G8" s="60"/>
      <c r="H8" s="60"/>
      <c r="I8" s="60"/>
    </row>
    <row r="9" spans="1:19" ht="15" customHeight="1" x14ac:dyDescent="0.2"/>
    <row r="10" spans="1:19" ht="15" customHeight="1" x14ac:dyDescent="0.2"/>
    <row r="11" spans="1:19" ht="11.25" customHeight="1" thickBot="1" x14ac:dyDescent="0.25"/>
    <row r="12" spans="1:19" s="64" customFormat="1" ht="13.5" thickBot="1" x14ac:dyDescent="0.25">
      <c r="B12" s="65" t="s">
        <v>37</v>
      </c>
      <c r="C12" s="66"/>
      <c r="D12" s="67"/>
      <c r="E12" s="65" t="s">
        <v>38</v>
      </c>
      <c r="F12" s="66"/>
      <c r="G12" s="67"/>
      <c r="H12" s="65" t="s">
        <v>39</v>
      </c>
      <c r="I12" s="66"/>
      <c r="J12" s="67"/>
      <c r="K12" s="65" t="s">
        <v>40</v>
      </c>
      <c r="L12" s="66"/>
      <c r="M12" s="67"/>
      <c r="N12" s="65" t="s">
        <v>41</v>
      </c>
      <c r="O12" s="66"/>
      <c r="P12" s="67"/>
      <c r="Q12" s="65" t="s">
        <v>42</v>
      </c>
      <c r="R12" s="66"/>
      <c r="S12" s="67"/>
    </row>
    <row r="13" spans="1:19" s="64" customFormat="1" ht="112.5" customHeight="1" x14ac:dyDescent="0.2">
      <c r="B13" s="68" t="s">
        <v>43</v>
      </c>
      <c r="C13" s="69"/>
      <c r="D13" s="70"/>
      <c r="E13" s="71" t="s">
        <v>44</v>
      </c>
      <c r="F13" s="72"/>
      <c r="G13" s="73"/>
      <c r="H13" s="71" t="s">
        <v>45</v>
      </c>
      <c r="I13" s="72"/>
      <c r="J13" s="73"/>
      <c r="K13" s="71" t="s">
        <v>46</v>
      </c>
      <c r="L13" s="72"/>
      <c r="M13" s="73"/>
      <c r="N13" s="71" t="s">
        <v>47</v>
      </c>
      <c r="O13" s="72"/>
      <c r="P13" s="73"/>
      <c r="Q13" s="71" t="s">
        <v>48</v>
      </c>
      <c r="R13" s="72"/>
      <c r="S13" s="73"/>
    </row>
    <row r="14" spans="1:19" s="78" customFormat="1" ht="16.5" customHeight="1" x14ac:dyDescent="0.2">
      <c r="A14" s="74"/>
      <c r="B14" s="75" t="s">
        <v>49</v>
      </c>
      <c r="C14" s="76"/>
      <c r="D14" s="77"/>
      <c r="E14" s="75" t="s">
        <v>49</v>
      </c>
      <c r="F14" s="76"/>
      <c r="G14" s="77"/>
      <c r="H14" s="75" t="s">
        <v>49</v>
      </c>
      <c r="I14" s="76"/>
      <c r="J14" s="77"/>
      <c r="K14" s="75" t="s">
        <v>49</v>
      </c>
      <c r="L14" s="76"/>
      <c r="M14" s="77"/>
      <c r="N14" s="75" t="s">
        <v>49</v>
      </c>
      <c r="O14" s="76"/>
      <c r="P14" s="77"/>
      <c r="Q14" s="75" t="s">
        <v>49</v>
      </c>
      <c r="R14" s="76"/>
      <c r="S14" s="77"/>
    </row>
    <row r="15" spans="1:19" s="86" customFormat="1" ht="21.75" customHeight="1" x14ac:dyDescent="0.2">
      <c r="A15" s="79" t="s">
        <v>27</v>
      </c>
      <c r="B15" s="80"/>
      <c r="C15" s="81"/>
      <c r="D15" s="82"/>
      <c r="E15" s="83"/>
      <c r="F15" s="84"/>
      <c r="G15" s="85"/>
      <c r="H15" s="83"/>
      <c r="I15" s="84"/>
      <c r="J15" s="85"/>
      <c r="K15" s="83"/>
      <c r="L15" s="84"/>
      <c r="M15" s="85"/>
      <c r="N15" s="83"/>
      <c r="O15" s="84"/>
      <c r="P15" s="85"/>
      <c r="Q15" s="83"/>
      <c r="R15" s="84"/>
      <c r="S15" s="85"/>
    </row>
    <row r="16" spans="1:19" s="88" customFormat="1" ht="7.5" customHeight="1" x14ac:dyDescent="0.2">
      <c r="A16" s="87"/>
      <c r="B16" s="87"/>
      <c r="C16" s="87"/>
      <c r="D16" s="87"/>
      <c r="E16" s="87"/>
      <c r="F16" s="87"/>
      <c r="G16" s="87"/>
      <c r="H16" s="87"/>
      <c r="I16" s="87"/>
      <c r="J16" s="87"/>
      <c r="K16" s="87"/>
      <c r="L16" s="87"/>
      <c r="M16" s="87"/>
      <c r="N16" s="87"/>
      <c r="O16" s="87"/>
      <c r="P16" s="87"/>
      <c r="Q16" s="87"/>
      <c r="R16" s="87"/>
      <c r="S16" s="87"/>
    </row>
    <row r="17" spans="1:13" s="89" customFormat="1" ht="6.75" customHeight="1" x14ac:dyDescent="0.2"/>
    <row r="19" spans="1:13" x14ac:dyDescent="0.2">
      <c r="A19" s="90"/>
      <c r="G19" s="91"/>
      <c r="H19" s="91"/>
    </row>
    <row r="20" spans="1:13" x14ac:dyDescent="0.2">
      <c r="A20" s="92" t="s">
        <v>50</v>
      </c>
      <c r="G20" s="91"/>
      <c r="H20" s="91"/>
      <c r="I20" s="91"/>
      <c r="J20" s="91"/>
    </row>
    <row r="21" spans="1:13" ht="15" x14ac:dyDescent="0.25">
      <c r="A21" s="93"/>
      <c r="C21" s="93"/>
      <c r="E21" s="94"/>
      <c r="G21" s="91"/>
      <c r="H21" s="91"/>
      <c r="I21" s="91"/>
      <c r="J21" s="91"/>
    </row>
    <row r="22" spans="1:13" ht="15" x14ac:dyDescent="0.25">
      <c r="A22" s="93"/>
      <c r="B22" s="93"/>
      <c r="C22" s="93"/>
      <c r="E22" s="94"/>
      <c r="G22" s="91"/>
      <c r="H22" s="91"/>
      <c r="I22" s="91"/>
      <c r="J22" s="91"/>
    </row>
    <row r="23" spans="1:13" ht="15" x14ac:dyDescent="0.25">
      <c r="A23" s="93"/>
      <c r="B23" s="93"/>
      <c r="C23" s="93"/>
      <c r="E23" s="94"/>
      <c r="G23" s="91"/>
      <c r="H23" s="91"/>
      <c r="I23" s="91"/>
      <c r="J23" s="91"/>
    </row>
    <row r="24" spans="1:13" ht="15" x14ac:dyDescent="0.25">
      <c r="A24" s="93"/>
      <c r="B24" s="93"/>
      <c r="C24" s="93"/>
      <c r="E24" s="94"/>
      <c r="G24" s="91"/>
      <c r="H24" s="91"/>
      <c r="I24" s="91"/>
      <c r="J24" s="91"/>
    </row>
    <row r="25" spans="1:13" ht="15" x14ac:dyDescent="0.25">
      <c r="A25" s="93"/>
      <c r="B25" s="93"/>
      <c r="C25" s="93"/>
      <c r="E25" s="94"/>
      <c r="G25" s="91"/>
      <c r="H25" s="91"/>
      <c r="I25" s="91"/>
      <c r="J25" s="91"/>
    </row>
    <row r="26" spans="1:13" x14ac:dyDescent="0.2">
      <c r="A26" s="93"/>
      <c r="B26" s="93"/>
      <c r="C26" s="93"/>
      <c r="G26" s="91"/>
      <c r="H26" s="91"/>
      <c r="I26" s="91"/>
      <c r="J26" s="91"/>
    </row>
    <row r="27" spans="1:13" x14ac:dyDescent="0.2">
      <c r="A27" s="93"/>
      <c r="B27" s="93"/>
      <c r="C27" s="93"/>
      <c r="G27" s="91"/>
      <c r="H27" s="91"/>
      <c r="I27" s="91"/>
      <c r="J27" s="91"/>
    </row>
    <row r="28" spans="1:13" x14ac:dyDescent="0.2">
      <c r="I28" s="91"/>
      <c r="J28" s="91"/>
      <c r="K28" s="91"/>
      <c r="L28" s="91"/>
    </row>
    <row r="29" spans="1:13" x14ac:dyDescent="0.2">
      <c r="I29" s="91"/>
      <c r="J29" s="91"/>
      <c r="K29" s="91"/>
      <c r="L29" s="91"/>
      <c r="M29" s="91"/>
    </row>
    <row r="30" spans="1:13" x14ac:dyDescent="0.2">
      <c r="L30" s="91"/>
      <c r="M30" s="91"/>
    </row>
    <row r="31" spans="1:13" x14ac:dyDescent="0.2">
      <c r="L31" s="91"/>
      <c r="M31" s="91"/>
    </row>
    <row r="32" spans="1:13" x14ac:dyDescent="0.2">
      <c r="L32" s="91"/>
      <c r="M32" s="91"/>
    </row>
    <row r="33" spans="1:13" x14ac:dyDescent="0.2">
      <c r="L33" s="91"/>
      <c r="M33" s="91"/>
    </row>
    <row r="46" spans="1:13" x14ac:dyDescent="0.2">
      <c r="A46" s="95" t="s">
        <v>51</v>
      </c>
    </row>
  </sheetData>
  <mergeCells count="32">
    <mergeCell ref="B15:D15"/>
    <mergeCell ref="E15:G15"/>
    <mergeCell ref="H15:J15"/>
    <mergeCell ref="K15:M15"/>
    <mergeCell ref="N15:P15"/>
    <mergeCell ref="Q15:S15"/>
    <mergeCell ref="B14:D14"/>
    <mergeCell ref="E14:G14"/>
    <mergeCell ref="H14:J14"/>
    <mergeCell ref="K14:M14"/>
    <mergeCell ref="N14:P14"/>
    <mergeCell ref="Q14:S14"/>
    <mergeCell ref="N12:P12"/>
    <mergeCell ref="Q12:S12"/>
    <mergeCell ref="B13:D13"/>
    <mergeCell ref="E13:G13"/>
    <mergeCell ref="H13:J13"/>
    <mergeCell ref="K13:M13"/>
    <mergeCell ref="N13:P13"/>
    <mergeCell ref="Q13:S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Pricing Score Calculation</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2024-10-25T14:48:37Z</dcterms:modified>
</cp:coreProperties>
</file>