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 Department\FY2020\04_Open Record Evaluations\01_9.24.19\"/>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Evaluator 6" sheetId="15" r:id="rId6"/>
    <sheet name="Summary" sheetId="1" r:id="rId7"/>
    <sheet name="Criteria" sheetId="16" r:id="rId8"/>
  </sheets>
  <externalReferences>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Y21" i="16" l="1"/>
  <c r="V21" i="16"/>
  <c r="S21" i="16"/>
  <c r="P21" i="16"/>
  <c r="M21" i="16"/>
  <c r="J21" i="16"/>
  <c r="G21" i="16"/>
  <c r="D21" i="16"/>
  <c r="Z21" i="16" s="1"/>
  <c r="Y20" i="16"/>
  <c r="V20" i="16"/>
  <c r="S20" i="16"/>
  <c r="P20" i="16"/>
  <c r="M20" i="16"/>
  <c r="J20" i="16"/>
  <c r="G20" i="16"/>
  <c r="D20" i="16"/>
  <c r="Z20" i="16" s="1"/>
  <c r="Y19" i="16"/>
  <c r="V19" i="16"/>
  <c r="S19" i="16"/>
  <c r="P19" i="16"/>
  <c r="M19" i="16"/>
  <c r="J19" i="16"/>
  <c r="G19" i="16"/>
  <c r="D19" i="16"/>
  <c r="Z19" i="16" s="1"/>
  <c r="Y18" i="16"/>
  <c r="V18" i="16"/>
  <c r="S18" i="16"/>
  <c r="P18" i="16"/>
  <c r="M18" i="16"/>
  <c r="J18" i="16"/>
  <c r="G18" i="16"/>
  <c r="D18" i="16"/>
  <c r="Z18" i="16" s="1"/>
  <c r="Y17" i="16"/>
  <c r="V17" i="16"/>
  <c r="S17" i="16"/>
  <c r="P17" i="16"/>
  <c r="M17" i="16"/>
  <c r="J17" i="16"/>
  <c r="G17" i="16"/>
  <c r="D17" i="16"/>
  <c r="Z17" i="16" s="1"/>
  <c r="Y16" i="16"/>
  <c r="V16" i="16"/>
  <c r="S16" i="16"/>
  <c r="P16" i="16"/>
  <c r="M16" i="16"/>
  <c r="J16" i="16"/>
  <c r="G16" i="16"/>
  <c r="D16" i="16"/>
  <c r="Z16" i="16" s="1"/>
  <c r="Y15" i="16"/>
  <c r="V15" i="16"/>
  <c r="S15" i="16"/>
  <c r="P15" i="16"/>
  <c r="M15" i="16"/>
  <c r="J15" i="16"/>
  <c r="G15" i="16"/>
  <c r="D15" i="16"/>
  <c r="Z15" i="16" s="1"/>
  <c r="Y14" i="16"/>
  <c r="V14" i="16"/>
  <c r="S14" i="16"/>
  <c r="P14" i="16"/>
  <c r="M14" i="16"/>
  <c r="J14" i="16"/>
  <c r="G14" i="16"/>
  <c r="D14" i="16"/>
  <c r="Z14" i="16" s="1"/>
  <c r="Y13" i="16"/>
  <c r="V13" i="16"/>
  <c r="S13" i="16"/>
  <c r="P13" i="16"/>
  <c r="M13" i="16"/>
  <c r="J13" i="16"/>
  <c r="G13" i="16"/>
  <c r="D13" i="16"/>
  <c r="Z13" i="16" s="1"/>
  <c r="J12" i="10" l="1"/>
  <c r="I12" i="10"/>
  <c r="H12" i="10"/>
  <c r="G12" i="10"/>
  <c r="F12" i="10"/>
  <c r="E12" i="10"/>
  <c r="D12" i="10"/>
  <c r="J11" i="10"/>
  <c r="I11" i="10"/>
  <c r="H11" i="10"/>
  <c r="G11" i="10"/>
  <c r="F11" i="10"/>
  <c r="E11" i="10"/>
  <c r="D11" i="10"/>
  <c r="J10" i="10"/>
  <c r="I10" i="10"/>
  <c r="H10" i="10"/>
  <c r="G10" i="10"/>
  <c r="F10" i="10"/>
  <c r="E10" i="10"/>
  <c r="D10" i="10"/>
  <c r="J9" i="10"/>
  <c r="I9" i="10"/>
  <c r="H9" i="10"/>
  <c r="G9" i="10"/>
  <c r="F9" i="10"/>
  <c r="E9" i="10"/>
  <c r="D9" i="10"/>
  <c r="J8" i="10"/>
  <c r="I8" i="10"/>
  <c r="H8" i="10"/>
  <c r="G8" i="10"/>
  <c r="F8" i="10"/>
  <c r="E8" i="10"/>
  <c r="D8" i="10"/>
  <c r="J7" i="10"/>
  <c r="I7" i="10"/>
  <c r="H7" i="10"/>
  <c r="G7" i="10"/>
  <c r="F7" i="10"/>
  <c r="E7" i="10"/>
  <c r="D7" i="10"/>
  <c r="J6" i="10"/>
  <c r="I6" i="10"/>
  <c r="H6" i="10"/>
  <c r="G6" i="10"/>
  <c r="F6" i="10"/>
  <c r="E6" i="10"/>
  <c r="D6" i="10"/>
  <c r="J5" i="10"/>
  <c r="I5" i="10"/>
  <c r="H5" i="10"/>
  <c r="G5" i="10"/>
  <c r="F5" i="10"/>
  <c r="E5" i="10"/>
  <c r="D5" i="10"/>
  <c r="J4" i="10"/>
  <c r="I4" i="10"/>
  <c r="H4" i="10"/>
  <c r="G4" i="10"/>
  <c r="F4" i="10"/>
  <c r="E4" i="10"/>
  <c r="D4" i="10"/>
  <c r="L6" i="1" l="1"/>
  <c r="M6" i="1"/>
  <c r="N6" i="1"/>
  <c r="O6" i="1"/>
  <c r="P6" i="1"/>
  <c r="K6" i="1"/>
  <c r="G7" i="1"/>
  <c r="E8" i="1"/>
  <c r="D15" i="1"/>
  <c r="D7" i="1"/>
  <c r="A8" i="1"/>
  <c r="A9" i="1"/>
  <c r="A10" i="1"/>
  <c r="A11" i="1"/>
  <c r="A12" i="1"/>
  <c r="A13" i="1"/>
  <c r="A14" i="1"/>
  <c r="A15" i="1"/>
  <c r="A7" i="1"/>
  <c r="L12" i="15"/>
  <c r="G15" i="1" s="1"/>
  <c r="L11" i="15"/>
  <c r="G14" i="1" s="1"/>
  <c r="L10" i="15"/>
  <c r="G13" i="1" s="1"/>
  <c r="L9" i="15"/>
  <c r="G12" i="1" s="1"/>
  <c r="L8" i="15"/>
  <c r="G11" i="1" s="1"/>
  <c r="L7" i="15"/>
  <c r="G10" i="1" s="1"/>
  <c r="L6" i="15"/>
  <c r="G9" i="1" s="1"/>
  <c r="L5" i="15"/>
  <c r="G8" i="1" s="1"/>
  <c r="L4" i="15"/>
  <c r="L12" i="10"/>
  <c r="F15" i="1" s="1"/>
  <c r="L11" i="10"/>
  <c r="F14" i="1" s="1"/>
  <c r="O14" i="1" s="1"/>
  <c r="L10" i="10"/>
  <c r="F13" i="1" s="1"/>
  <c r="L9" i="10"/>
  <c r="F12" i="1" s="1"/>
  <c r="L8" i="10"/>
  <c r="F11" i="1" s="1"/>
  <c r="L7" i="10"/>
  <c r="F10" i="1" s="1"/>
  <c r="L6" i="10"/>
  <c r="F9" i="1" s="1"/>
  <c r="L5" i="10"/>
  <c r="F8" i="1" s="1"/>
  <c r="O8" i="1" s="1"/>
  <c r="L4" i="10"/>
  <c r="F7" i="1" s="1"/>
  <c r="L12" i="9"/>
  <c r="E15" i="1" s="1"/>
  <c r="L11" i="9"/>
  <c r="E14" i="1" s="1"/>
  <c r="L10" i="9"/>
  <c r="E13" i="1" s="1"/>
  <c r="L9" i="9"/>
  <c r="E12" i="1" s="1"/>
  <c r="L8" i="9"/>
  <c r="E11" i="1" s="1"/>
  <c r="L7" i="9"/>
  <c r="E10" i="1" s="1"/>
  <c r="L6" i="9"/>
  <c r="E9" i="1" s="1"/>
  <c r="L5" i="9"/>
  <c r="L4" i="9"/>
  <c r="E7" i="1" s="1"/>
  <c r="L12" i="5"/>
  <c r="L11" i="5"/>
  <c r="D14" i="1" s="1"/>
  <c r="L10" i="5"/>
  <c r="D13" i="1" s="1"/>
  <c r="L9" i="5"/>
  <c r="D12" i="1" s="1"/>
  <c r="L8" i="5"/>
  <c r="D11" i="1" s="1"/>
  <c r="L7" i="5"/>
  <c r="D10" i="1" s="1"/>
  <c r="L6" i="5"/>
  <c r="D9" i="1" s="1"/>
  <c r="L5" i="5"/>
  <c r="D8" i="1" s="1"/>
  <c r="L4" i="5"/>
  <c r="L12" i="3"/>
  <c r="C15" i="1" s="1"/>
  <c r="L11" i="3"/>
  <c r="C14" i="1" s="1"/>
  <c r="L10" i="3"/>
  <c r="C13" i="1" s="1"/>
  <c r="L9" i="3"/>
  <c r="C12" i="1" s="1"/>
  <c r="L8" i="3"/>
  <c r="C11" i="1" s="1"/>
  <c r="L7" i="3"/>
  <c r="C10" i="1" s="1"/>
  <c r="L6" i="3"/>
  <c r="C9" i="1" s="1"/>
  <c r="L5" i="3"/>
  <c r="C8" i="1" s="1"/>
  <c r="L4" i="3"/>
  <c r="C7" i="1" s="1"/>
  <c r="L5" i="2"/>
  <c r="B8" i="1" s="1"/>
  <c r="L6" i="2"/>
  <c r="B9" i="1" s="1"/>
  <c r="L7" i="2"/>
  <c r="B10" i="1" s="1"/>
  <c r="L8" i="2"/>
  <c r="B11" i="1" s="1"/>
  <c r="L9" i="2"/>
  <c r="B12" i="1" s="1"/>
  <c r="L10" i="2"/>
  <c r="B13" i="1" s="1"/>
  <c r="L11" i="2"/>
  <c r="B14" i="1" s="1"/>
  <c r="L12" i="2"/>
  <c r="B15" i="1" s="1"/>
  <c r="L4" i="2"/>
  <c r="B7" i="1" s="1"/>
  <c r="N10" i="1" l="1"/>
  <c r="M11" i="1"/>
  <c r="L10" i="1"/>
  <c r="L7" i="1"/>
  <c r="K7" i="1"/>
  <c r="O7" i="1"/>
  <c r="O15" i="1"/>
  <c r="O9" i="1"/>
  <c r="O10" i="1"/>
  <c r="O11" i="1"/>
  <c r="O13" i="1"/>
  <c r="P15" i="1"/>
  <c r="P10" i="1"/>
  <c r="P11" i="1"/>
  <c r="P9" i="1"/>
  <c r="P12" i="1"/>
  <c r="P8" i="1"/>
  <c r="P7" i="1"/>
  <c r="L11" i="1"/>
  <c r="L12" i="1"/>
  <c r="L13" i="1"/>
  <c r="L14" i="1"/>
  <c r="L15" i="1"/>
  <c r="L8" i="1"/>
  <c r="L9" i="1"/>
  <c r="K13" i="1"/>
  <c r="K10" i="1"/>
  <c r="K9" i="1"/>
  <c r="K15" i="1"/>
  <c r="K8" i="1"/>
  <c r="K14" i="1"/>
  <c r="K12" i="1"/>
  <c r="K11" i="1"/>
  <c r="M14" i="1"/>
  <c r="M9" i="1"/>
  <c r="M8" i="1"/>
  <c r="M12" i="1"/>
  <c r="M15" i="1"/>
  <c r="M7" i="1"/>
  <c r="N13" i="1"/>
  <c r="N14" i="1"/>
  <c r="N15" i="1"/>
  <c r="N8" i="1"/>
  <c r="H9" i="1"/>
  <c r="N9" i="1"/>
  <c r="H13" i="1"/>
  <c r="N7" i="1"/>
  <c r="H14" i="1"/>
  <c r="H15" i="1"/>
  <c r="P14" i="1"/>
  <c r="O12" i="1"/>
  <c r="N12" i="1"/>
  <c r="N11" i="1"/>
  <c r="H10" i="1"/>
  <c r="H8" i="1"/>
  <c r="H11" i="1"/>
  <c r="P13" i="1"/>
  <c r="H12" i="1"/>
  <c r="M10" i="1"/>
  <c r="M13" i="1"/>
  <c r="Q15" i="1" l="1"/>
  <c r="Q12" i="1"/>
  <c r="Q8" i="1"/>
  <c r="Q11" i="1"/>
  <c r="Q10" i="1"/>
  <c r="Q14" i="1"/>
  <c r="Q13" i="1"/>
  <c r="Q9" i="1"/>
  <c r="H7" i="1"/>
  <c r="Q7" i="1" l="1"/>
  <c r="R7" i="1" l="1"/>
  <c r="R13" i="1"/>
  <c r="R11" i="1"/>
  <c r="R14" i="1"/>
  <c r="R12" i="1"/>
  <c r="R8" i="1"/>
  <c r="R15" i="1"/>
  <c r="R9" i="1"/>
  <c r="R10" i="1"/>
</calcChain>
</file>

<file path=xl/sharedStrings.xml><?xml version="1.0" encoding="utf-8"?>
<sst xmlns="http://schemas.openxmlformats.org/spreadsheetml/2006/main" count="166" uniqueCount="53">
  <si>
    <t xml:space="preserve">RESPONDENT SUMMARY </t>
  </si>
  <si>
    <t>Evaluator 1</t>
  </si>
  <si>
    <t>Evaluator 2</t>
  </si>
  <si>
    <t>Evaluator 3</t>
  </si>
  <si>
    <t>Evaluator 4</t>
  </si>
  <si>
    <t>Evaluator 5</t>
  </si>
  <si>
    <t>Criteria 1</t>
  </si>
  <si>
    <t>Criteria 2</t>
  </si>
  <si>
    <t>Criteria 3</t>
  </si>
  <si>
    <t>Criteria 4</t>
  </si>
  <si>
    <t>EVALUATION SUMMARY</t>
  </si>
  <si>
    <t>Rank of Average</t>
  </si>
  <si>
    <t>Rank</t>
  </si>
  <si>
    <t>Average Total Score</t>
  </si>
  <si>
    <t>Technical</t>
  </si>
  <si>
    <t>Avg of comm rank per vendor</t>
  </si>
  <si>
    <t>Morganti</t>
  </si>
  <si>
    <t>Evaluator 6</t>
  </si>
  <si>
    <t>Austin Commercial</t>
  </si>
  <si>
    <t>Bartlett Cocke (BCGC)</t>
  </si>
  <si>
    <t>Flintco</t>
  </si>
  <si>
    <t>Kitchell</t>
  </si>
  <si>
    <t>Manhattan</t>
  </si>
  <si>
    <t>TELLEPSEN</t>
  </si>
  <si>
    <t>Turner</t>
  </si>
  <si>
    <t>Vaughn</t>
  </si>
  <si>
    <t>Criteria 5</t>
  </si>
  <si>
    <t>Criteria 6</t>
  </si>
  <si>
    <t>Criteria 7</t>
  </si>
  <si>
    <t>Criteria 8 (HUB)</t>
  </si>
  <si>
    <t>RFQ 730-19184 CMAR UH NEW LAW CENTER</t>
  </si>
  <si>
    <t xml:space="preserve">University of Houston Evaluation Matrix         
</t>
  </si>
  <si>
    <r>
      <t>Evaluation Due Date:</t>
    </r>
    <r>
      <rPr>
        <b/>
        <sz val="10"/>
        <color theme="1"/>
        <rFont val="Arial"/>
        <family val="2"/>
      </rPr>
      <t xml:space="preserve"> </t>
    </r>
    <r>
      <rPr>
        <b/>
        <sz val="10"/>
        <color rgb="FFFF0000"/>
        <rFont val="Arial"/>
        <family val="2"/>
      </rPr>
      <t>7/30/2019 @ 5:00 PM</t>
    </r>
  </si>
  <si>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</si>
  <si>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</si>
  <si>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</si>
  <si>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</si>
  <si>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</si>
  <si>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</si>
  <si>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</si>
  <si>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</si>
  <si>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CRITERION 1: Relevant Experience and Capabilities (Section 4.3)</t>
  </si>
  <si>
    <t>CRITERION 2: Qualifications of Project Team (Section 4.4)</t>
  </si>
  <si>
    <t>CRITERION 3: Ability to Establish Budgets and Control Costs(Section 4.5)</t>
  </si>
  <si>
    <t>CRITERION 4: Ability to Meet Schedules (Section 4.6)</t>
  </si>
  <si>
    <t>CRITERION 5: Knowledge of and Approach to Best Practices (Section 4.7)</t>
  </si>
  <si>
    <t>CRITERION 6: Ability to Manage Construction Safety Risks (Section 4.8)</t>
  </si>
  <si>
    <t>CRITERION 7: Quality and Responsiveness of Qualifications (Section 4.9)</t>
  </si>
  <si>
    <t>CRITERION 8:  Respondent’s Past HUB/MBE/WBE Goal Attainment and Quality of Procedures for UHS HUB Goal Attainment on this Project (Section 4.10) **ONLY HUB WILL EVALUATE THIS - EVERYONE ELSE LEAVE BLANK**</t>
  </si>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</sst>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1"/>
      <color rgb="FF006100"/>
      <name val="Calibri"/>
      <family val="2"/>
      <scheme val="minor"/>
    </font>
    <font>
      <b/>
      <sz val="10"/>
      <color rgb="FFFFC000"/>
      <name val="Arial"/>
      <family val="2"/>
    </font>
    <font>
      <sz val="10"/>
      <color theme="1"/>
      <name val="Arial"/>
      <family val="2"/>
    </font>
    <font>
      <b/>
      <sz val="9"/>
      <name val="Arial"/>
      <family val="2"/>
    </font>
    <font>
      <b/>
      <sz val="9"/>
      <color rgb="FFFF0000"/>
      <name val="Arial"/>
      <family val="2"/>
    </font>
    <font>
      <b/>
      <sz val="8"/>
      <name val="Arial"/>
      <family val="2"/>
    </font>
    <font>
      <u/>
      <sz val="11"/>
      <color theme="10"/>
      <name val="Calibri"/>
      <family val="2"/>
      <scheme val="minor"/>
    </font>
    <font>
      <sz val="8"/>
      <name val="Arial"/>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mediumGray">
        <bgColor theme="0"/>
      </patternFill>
    </fill>
    <fill>
      <patternFill patternType="mediumGray"/>
    </fill>
    <fill>
      <patternFill patternType="solid">
        <fgColor theme="0" tint="-0.34998626667073579"/>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23">
    <xf numFmtId="0" fontId="0" fillId="0" borderId="0"/>
    <xf numFmtId="44" fontId="24" fillId="0" borderId="0" applyFont="0" applyFill="0" applyBorder="0" applyAlignment="0" applyProtection="0"/>
    <xf numFmtId="0" fontId="24" fillId="0" borderId="0"/>
    <xf numFmtId="0" fontId="21" fillId="0" borderId="0"/>
    <xf numFmtId="0" fontId="21" fillId="0" borderId="0"/>
    <xf numFmtId="0" fontId="24" fillId="2" borderId="1" applyNumberFormat="0" applyFont="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25" fillId="2" borderId="1" applyNumberFormat="0" applyFont="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4" fillId="0" borderId="0"/>
    <xf numFmtId="0" fontId="24" fillId="2" borderId="1" applyNumberFormat="0" applyFont="0" applyAlignment="0" applyProtection="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24" fillId="0" borderId="0"/>
    <xf numFmtId="0" fontId="24" fillId="2" borderId="1" applyNumberFormat="0" applyFont="0" applyAlignment="0" applyProtection="0"/>
    <xf numFmtId="0" fontId="12" fillId="0" borderId="0"/>
    <xf numFmtId="0" fontId="11" fillId="0" borderId="0"/>
    <xf numFmtId="0" fontId="11" fillId="0" borderId="0"/>
    <xf numFmtId="0" fontId="10" fillId="0" borderId="0"/>
    <xf numFmtId="0" fontId="10" fillId="0" borderId="0"/>
    <xf numFmtId="0" fontId="9" fillId="0" borderId="0"/>
    <xf numFmtId="43" fontId="24" fillId="0" borderId="0" applyFont="0" applyFill="0" applyBorder="0" applyAlignment="0" applyProtection="0"/>
    <xf numFmtId="0" fontId="8" fillId="0" borderId="0"/>
    <xf numFmtId="44" fontId="50" fillId="0" borderId="0" applyFont="0" applyFill="0" applyBorder="0" applyAlignment="0" applyProtection="0"/>
    <xf numFmtId="0" fontId="7" fillId="0" borderId="0"/>
    <xf numFmtId="0" fontId="6" fillId="0" borderId="0"/>
    <xf numFmtId="0" fontId="6" fillId="0" borderId="0"/>
    <xf numFmtId="0" fontId="51" fillId="26" borderId="0" applyNumberFormat="0" applyBorder="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57" fillId="0" borderId="0" applyNumberFormat="0" applyFill="0" applyBorder="0" applyAlignment="0" applyProtection="0"/>
  </cellStyleXfs>
  <cellXfs count="96">
    <xf numFmtId="0" fontId="0" fillId="0" borderId="0" xfId="0"/>
    <xf numFmtId="0" fontId="0" fillId="0" borderId="0" xfId="0" applyBorder="1"/>
    <xf numFmtId="0" fontId="22" fillId="0" borderId="0" xfId="0" applyFont="1" applyBorder="1" applyAlignment="1"/>
    <xf numFmtId="0" fontId="0" fillId="0" borderId="0" xfId="0" applyBorder="1"/>
    <xf numFmtId="0" fontId="22" fillId="0" borderId="0" xfId="0" applyFont="1" applyBorder="1" applyAlignment="1"/>
    <xf numFmtId="0" fontId="0" fillId="0" borderId="0" xfId="0"/>
    <xf numFmtId="0" fontId="24" fillId="0" borderId="0" xfId="0" applyFont="1"/>
    <xf numFmtId="0" fontId="0" fillId="0" borderId="0" xfId="0"/>
    <xf numFmtId="0" fontId="22" fillId="0" borderId="0" xfId="0" applyFont="1" applyBorder="1" applyAlignment="1">
      <alignment horizontal="left"/>
    </xf>
    <xf numFmtId="0" fontId="44" fillId="0" borderId="0" xfId="0" applyFont="1" applyBorder="1" applyAlignment="1">
      <alignment horizontal="left"/>
    </xf>
    <xf numFmtId="0" fontId="44" fillId="25" borderId="0" xfId="0" applyFont="1" applyFill="1" applyAlignment="1"/>
    <xf numFmtId="0" fontId="45" fillId="25" borderId="0" xfId="0" applyFont="1" applyFill="1"/>
    <xf numFmtId="0" fontId="23" fillId="25" borderId="0" xfId="0" applyFont="1" applyFill="1"/>
    <xf numFmtId="0" fontId="45" fillId="25" borderId="0" xfId="0" applyFont="1" applyFill="1" applyBorder="1"/>
    <xf numFmtId="0" fontId="22" fillId="25" borderId="0" xfId="0" applyFont="1" applyFill="1"/>
    <xf numFmtId="0" fontId="22" fillId="25" borderId="0" xfId="0" applyFont="1" applyFill="1" applyBorder="1" applyAlignment="1">
      <alignment horizontal="left" vertical="center"/>
    </xf>
    <xf numFmtId="0" fontId="22" fillId="25" borderId="0" xfId="0" applyFont="1" applyFill="1" applyBorder="1" applyAlignment="1">
      <alignment horizontal="right" textRotation="90" wrapText="1"/>
    </xf>
    <xf numFmtId="0" fontId="22" fillId="25" borderId="0" xfId="0" applyFont="1" applyFill="1" applyAlignment="1">
      <alignment horizontal="center" vertical="center"/>
    </xf>
    <xf numFmtId="0" fontId="23" fillId="25" borderId="11" xfId="0" applyFont="1" applyFill="1" applyBorder="1" applyAlignment="1">
      <alignment horizontal="right"/>
    </xf>
    <xf numFmtId="0" fontId="23" fillId="25" borderId="11" xfId="0" applyFont="1" applyFill="1" applyBorder="1" applyAlignment="1">
      <alignment horizontal="left"/>
    </xf>
    <xf numFmtId="0" fontId="47" fillId="0" borderId="10" xfId="100" applyFont="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3" fillId="24" borderId="14" xfId="0" applyFont="1" applyFill="1" applyBorder="1" applyAlignment="1">
      <alignment horizontal="right" textRotation="90" wrapText="1"/>
    </xf>
    <xf numFmtId="0" fontId="23" fillId="25" borderId="0" xfId="0" applyFont="1" applyFill="1" applyAlignment="1">
      <alignment horizontal="right"/>
    </xf>
    <xf numFmtId="0" fontId="44" fillId="25" borderId="0" xfId="0" applyFont="1" applyFill="1" applyAlignment="1">
      <alignment horizontal="right"/>
    </xf>
    <xf numFmtId="0" fontId="45" fillId="25" borderId="0" xfId="0" applyFont="1" applyFill="1" applyAlignment="1">
      <alignment horizontal="right"/>
    </xf>
    <xf numFmtId="0" fontId="23" fillId="25" borderId="11" xfId="0" applyFont="1" applyFill="1" applyBorder="1"/>
    <xf numFmtId="0" fontId="23" fillId="25" borderId="12" xfId="0" applyFont="1" applyFill="1" applyBorder="1"/>
    <xf numFmtId="0" fontId="22" fillId="25" borderId="14" xfId="0" applyFont="1" applyFill="1" applyBorder="1" applyAlignment="1">
      <alignment horizontal="right" textRotation="90" wrapText="1"/>
    </xf>
    <xf numFmtId="4" fontId="23" fillId="25" borderId="13" xfId="0" applyNumberFormat="1" applyFont="1" applyFill="1" applyBorder="1" applyAlignment="1">
      <alignment horizontal="right"/>
    </xf>
    <xf numFmtId="0" fontId="23" fillId="25" borderId="13" xfId="0" applyFont="1" applyFill="1" applyBorder="1" applyAlignment="1">
      <alignment horizontal="right"/>
    </xf>
    <xf numFmtId="0" fontId="51" fillId="26" borderId="13" xfId="112" applyBorder="1" applyAlignment="1">
      <alignment horizontal="right"/>
    </xf>
    <xf numFmtId="2" fontId="48" fillId="0" borderId="15" xfId="0" applyNumberFormat="1" applyFont="1" applyBorder="1"/>
    <xf numFmtId="0" fontId="52" fillId="0" borderId="10" xfId="100" applyFont="1" applyBorder="1" applyAlignment="1">
      <alignment horizontal="right"/>
    </xf>
    <xf numFmtId="2" fontId="23" fillId="25" borderId="11" xfId="0" applyNumberFormat="1" applyFont="1" applyFill="1" applyBorder="1"/>
    <xf numFmtId="0" fontId="24" fillId="0" borderId="0" xfId="98" applyFont="1"/>
    <xf numFmtId="0" fontId="24" fillId="0" borderId="0" xfId="98" applyFont="1"/>
    <xf numFmtId="0" fontId="24" fillId="0" borderId="0" xfId="98" applyFont="1"/>
    <xf numFmtId="0" fontId="24" fillId="0" borderId="0" xfId="98" applyFont="1"/>
    <xf numFmtId="0" fontId="24" fillId="0" borderId="0" xfId="98" applyFont="1"/>
    <xf numFmtId="0" fontId="23" fillId="27" borderId="11" xfId="0" applyFont="1" applyFill="1" applyBorder="1" applyAlignment="1">
      <alignment horizontal="left"/>
    </xf>
    <xf numFmtId="0" fontId="46" fillId="0" borderId="10" xfId="100" applyFont="1" applyBorder="1" applyAlignment="1">
      <alignment horizontal="center"/>
    </xf>
    <xf numFmtId="0" fontId="47" fillId="0" borderId="15" xfId="98" applyFont="1" applyBorder="1" applyAlignment="1">
      <alignment horizontal="left"/>
    </xf>
    <xf numFmtId="0" fontId="44" fillId="0" borderId="0" xfId="0" applyFont="1" applyFill="1" applyAlignment="1">
      <alignment horizontal="left"/>
    </xf>
    <xf numFmtId="0" fontId="44" fillId="25" borderId="0" xfId="0" applyFont="1" applyFill="1" applyAlignment="1">
      <alignment horizontal="right"/>
    </xf>
    <xf numFmtId="0" fontId="22" fillId="25" borderId="0" xfId="98" applyFont="1" applyFill="1" applyAlignment="1">
      <alignment horizontal="left" wrapText="1"/>
    </xf>
    <xf numFmtId="0" fontId="22" fillId="25" borderId="0" xfId="98" applyFont="1" applyFill="1" applyAlignment="1">
      <alignment horizontal="left" wrapText="1"/>
    </xf>
    <xf numFmtId="0" fontId="24" fillId="25" borderId="0" xfId="98" applyFont="1" applyFill="1"/>
    <xf numFmtId="0" fontId="22" fillId="0" borderId="0" xfId="98" applyFont="1" applyFill="1"/>
    <xf numFmtId="0" fontId="23" fillId="25" borderId="0" xfId="98" applyFont="1" applyFill="1"/>
    <xf numFmtId="0" fontId="53" fillId="27" borderId="0" xfId="121" applyFont="1" applyFill="1" applyBorder="1" applyAlignment="1" applyProtection="1">
      <protection locked="0"/>
    </xf>
    <xf numFmtId="0" fontId="24" fillId="25" borderId="0" xfId="121" applyFont="1" applyFill="1" applyBorder="1" applyAlignment="1">
      <alignment horizontal="center"/>
    </xf>
    <xf numFmtId="0" fontId="53" fillId="0" borderId="0" xfId="121" applyFont="1" applyFill="1" applyBorder="1" applyAlignment="1" applyProtection="1">
      <alignment wrapText="1"/>
      <protection locked="0"/>
    </xf>
    <xf numFmtId="164" fontId="53" fillId="0" borderId="0" xfId="121" applyNumberFormat="1" applyFont="1" applyFill="1" applyBorder="1" applyAlignment="1">
      <alignment horizontal="center"/>
    </xf>
    <xf numFmtId="0" fontId="53" fillId="25" borderId="0" xfId="121" applyFont="1" applyFill="1" applyBorder="1" applyAlignment="1"/>
    <xf numFmtId="0" fontId="1" fillId="0" borderId="0" xfId="121" applyAlignment="1">
      <alignment wrapText="1"/>
    </xf>
    <xf numFmtId="0" fontId="46" fillId="25" borderId="0" xfId="121" applyFont="1" applyFill="1" applyBorder="1" applyAlignment="1"/>
    <xf numFmtId="0" fontId="24" fillId="25" borderId="0" xfId="98" applyFont="1" applyFill="1" applyAlignment="1">
      <alignment horizontal="center"/>
    </xf>
    <xf numFmtId="0" fontId="47" fillId="28" borderId="16" xfId="98" applyFont="1" applyFill="1" applyBorder="1" applyAlignment="1">
      <alignment horizontal="left"/>
    </xf>
    <xf numFmtId="0" fontId="47" fillId="28" borderId="17" xfId="98" applyFont="1" applyFill="1" applyBorder="1" applyAlignment="1">
      <alignment horizontal="left"/>
    </xf>
    <xf numFmtId="0" fontId="47" fillId="28" borderId="18" xfId="98" applyFont="1" applyFill="1" applyBorder="1" applyAlignment="1">
      <alignment horizontal="left"/>
    </xf>
    <xf numFmtId="0" fontId="54" fillId="25" borderId="19" xfId="98" applyFont="1" applyFill="1" applyBorder="1" applyAlignment="1">
      <alignment horizontal="center" vertical="center" wrapText="1"/>
    </xf>
    <xf numFmtId="0" fontId="54" fillId="25" borderId="20" xfId="98" applyFont="1" applyFill="1" applyBorder="1" applyAlignment="1">
      <alignment horizontal="center" vertical="center" wrapText="1"/>
    </xf>
    <xf numFmtId="0" fontId="54" fillId="25" borderId="21" xfId="98" applyFont="1" applyFill="1" applyBorder="1" applyAlignment="1">
      <alignment horizontal="center" vertical="center" wrapText="1"/>
    </xf>
    <xf numFmtId="0" fontId="55" fillId="25" borderId="19" xfId="98" applyFont="1" applyFill="1" applyBorder="1" applyAlignment="1">
      <alignment horizontal="center" vertical="center" wrapText="1"/>
    </xf>
    <xf numFmtId="0" fontId="56" fillId="25" borderId="0" xfId="98" applyFont="1" applyFill="1" applyAlignment="1">
      <alignment wrapText="1"/>
    </xf>
    <xf numFmtId="0" fontId="56" fillId="25" borderId="22" xfId="98" applyFont="1" applyFill="1" applyBorder="1" applyAlignment="1">
      <alignment horizontal="center" vertical="center" wrapText="1"/>
    </xf>
    <xf numFmtId="0" fontId="56" fillId="25" borderId="0" xfId="98" applyFont="1" applyFill="1" applyBorder="1" applyAlignment="1">
      <alignment horizontal="center" vertical="center" wrapText="1"/>
    </xf>
    <xf numFmtId="0" fontId="56" fillId="25" borderId="23" xfId="98" applyFont="1" applyFill="1" applyBorder="1" applyAlignment="1">
      <alignment horizontal="center" vertical="center" wrapText="1"/>
    </xf>
    <xf numFmtId="0" fontId="56" fillId="25" borderId="24" xfId="98" applyFont="1" applyFill="1" applyBorder="1" applyAlignment="1">
      <alignment horizontal="center" vertical="center" wrapText="1"/>
    </xf>
    <xf numFmtId="0" fontId="56" fillId="25" borderId="0" xfId="98" applyFont="1" applyFill="1" applyAlignment="1">
      <alignment horizontal="center" wrapText="1"/>
    </xf>
    <xf numFmtId="0" fontId="47" fillId="0" borderId="0" xfId="98" applyFont="1" applyFill="1"/>
    <xf numFmtId="0" fontId="24" fillId="27" borderId="25" xfId="98" applyFont="1" applyFill="1" applyBorder="1" applyProtection="1">
      <protection locked="0"/>
    </xf>
    <xf numFmtId="0" fontId="24" fillId="29" borderId="0" xfId="98" applyFont="1" applyFill="1" applyBorder="1" applyAlignment="1">
      <alignment horizontal="center" vertical="center"/>
    </xf>
    <xf numFmtId="0" fontId="24" fillId="30" borderId="23" xfId="98" applyFont="1" applyFill="1" applyBorder="1"/>
    <xf numFmtId="0" fontId="49" fillId="25" borderId="26" xfId="98" applyFont="1" applyFill="1" applyBorder="1"/>
    <xf numFmtId="0" fontId="47" fillId="0" borderId="0" xfId="98" applyFont="1"/>
    <xf numFmtId="0" fontId="24" fillId="31" borderId="27" xfId="98" applyFont="1" applyFill="1" applyBorder="1"/>
    <xf numFmtId="0" fontId="24" fillId="31" borderId="0" xfId="98" applyFont="1" applyFill="1" applyBorder="1"/>
    <xf numFmtId="0" fontId="24" fillId="25" borderId="10" xfId="98" applyFont="1" applyFill="1" applyBorder="1"/>
    <xf numFmtId="0" fontId="49" fillId="25" borderId="0" xfId="98" applyFont="1" applyFill="1"/>
    <xf numFmtId="0" fontId="24" fillId="25" borderId="0" xfId="98" applyFont="1" applyFill="1" applyAlignment="1">
      <alignment wrapText="1"/>
    </xf>
    <xf numFmtId="0" fontId="24" fillId="25" borderId="0" xfId="121" applyFont="1" applyFill="1"/>
    <xf numFmtId="0" fontId="57" fillId="0" borderId="0" xfId="122"/>
    <xf numFmtId="0" fontId="1" fillId="0" borderId="0" xfId="121" applyAlignment="1">
      <alignment wrapText="1"/>
    </xf>
    <xf numFmtId="0" fontId="57" fillId="25" borderId="0" xfId="122" applyFill="1"/>
    <xf numFmtId="0" fontId="24" fillId="25" borderId="0" xfId="98" applyFont="1" applyFill="1" applyBorder="1" applyAlignment="1">
      <alignment wrapText="1"/>
    </xf>
    <xf numFmtId="0" fontId="24" fillId="25" borderId="0" xfId="98" applyFont="1" applyFill="1" applyBorder="1" applyAlignment="1">
      <alignment horizontal="left" vertical="center" wrapText="1"/>
    </xf>
    <xf numFmtId="0" fontId="24" fillId="25" borderId="0" xfId="98" applyFont="1" applyFill="1" applyBorder="1"/>
    <xf numFmtId="0" fontId="58" fillId="25" borderId="0" xfId="98" applyFont="1" applyFill="1"/>
    <xf numFmtId="0" fontId="24" fillId="25" borderId="0" xfId="98" applyFont="1" applyFill="1" applyBorder="1" applyAlignment="1">
      <alignment wrapText="1"/>
    </xf>
    <xf numFmtId="0" fontId="1" fillId="0" borderId="0" xfId="121" applyBorder="1" applyAlignment="1">
      <alignment wrapText="1"/>
    </xf>
    <xf numFmtId="0" fontId="57" fillId="25" borderId="0" xfId="122" applyFill="1" applyBorder="1" applyAlignment="1">
      <alignment wrapText="1"/>
    </xf>
    <xf numFmtId="0" fontId="1" fillId="0" borderId="0" xfId="121" applyBorder="1" applyAlignment="1">
      <alignment wrapText="1"/>
    </xf>
    <xf numFmtId="0" fontId="57" fillId="0" borderId="0" xfId="122" applyBorder="1" applyAlignment="1">
      <alignment wrapText="1"/>
    </xf>
  </cellXfs>
  <cellStyles count="12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2"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7"/>
    <cellStyle name="Normal 12" xfId="119"/>
    <cellStyle name="Normal 13" xfId="121"/>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16"/>
    <cellStyle name="Normal 4 16" xfId="118"/>
    <cellStyle name="Normal 4 17" xfId="12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4019550"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25</xdr:row>
      <xdr:rowOff>9525</xdr:rowOff>
    </xdr:from>
    <xdr:ext cx="6800850" cy="3533775"/>
    <xdr:sp macro="" textlink="">
      <xdr:nvSpPr>
        <xdr:cNvPr id="3" name="TextBox 2"/>
        <xdr:cNvSpPr txBox="1"/>
      </xdr:nvSpPr>
      <xdr:spPr>
        <a:xfrm>
          <a:off x="9525" y="54959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shen\AppData\Local\Microsoft\Windows\INetCache\Content.Outlook\9UQKFB3Q\Copy%20of%20Evaluation%20Matrix%20%20RFQ%20730-19184%20CMAR%20UH%20NEW%20LAW%20CENTER%20LMB%20ra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sheetName val="Respondent Summary"/>
    </sheetNames>
    <sheetDataSet>
      <sheetData sheetId="0">
        <row r="13">
          <cell r="D13">
            <v>31.5</v>
          </cell>
          <cell r="G13">
            <v>18</v>
          </cell>
          <cell r="J13">
            <v>9</v>
          </cell>
          <cell r="M13">
            <v>9</v>
          </cell>
          <cell r="P13">
            <v>4.5</v>
          </cell>
          <cell r="S13">
            <v>4.5</v>
          </cell>
          <cell r="V13">
            <v>4.5</v>
          </cell>
        </row>
        <row r="14">
          <cell r="D14">
            <v>28.699999999999996</v>
          </cell>
          <cell r="G14">
            <v>16.399999999999999</v>
          </cell>
          <cell r="J14">
            <v>8.1999999999999993</v>
          </cell>
          <cell r="M14">
            <v>8.1999999999999993</v>
          </cell>
          <cell r="P14">
            <v>4.0999999999999996</v>
          </cell>
          <cell r="S14">
            <v>4.0999999999999996</v>
          </cell>
          <cell r="V14">
            <v>4.0999999999999996</v>
          </cell>
        </row>
        <row r="15">
          <cell r="D15">
            <v>28</v>
          </cell>
          <cell r="G15">
            <v>16</v>
          </cell>
          <cell r="J15">
            <v>8</v>
          </cell>
          <cell r="M15">
            <v>8</v>
          </cell>
          <cell r="P15">
            <v>4</v>
          </cell>
          <cell r="S15">
            <v>4</v>
          </cell>
          <cell r="V15">
            <v>4</v>
          </cell>
        </row>
        <row r="16">
          <cell r="D16">
            <v>32.9</v>
          </cell>
          <cell r="G16">
            <v>18.8</v>
          </cell>
          <cell r="J16">
            <v>9.4</v>
          </cell>
          <cell r="M16">
            <v>9.4</v>
          </cell>
          <cell r="P16">
            <v>4.7</v>
          </cell>
          <cell r="S16">
            <v>4.7</v>
          </cell>
          <cell r="V16">
            <v>4.7</v>
          </cell>
        </row>
        <row r="17">
          <cell r="D17">
            <v>29.400000000000002</v>
          </cell>
          <cell r="G17">
            <v>16.8</v>
          </cell>
          <cell r="J17">
            <v>8.4</v>
          </cell>
          <cell r="M17">
            <v>8.4</v>
          </cell>
          <cell r="P17">
            <v>4.2</v>
          </cell>
          <cell r="S17">
            <v>4.2</v>
          </cell>
          <cell r="V17">
            <v>4.2</v>
          </cell>
        </row>
        <row r="18">
          <cell r="D18">
            <v>26.599999999999998</v>
          </cell>
          <cell r="G18">
            <v>15.2</v>
          </cell>
          <cell r="J18">
            <v>7.6</v>
          </cell>
          <cell r="M18">
            <v>7.6</v>
          </cell>
          <cell r="P18">
            <v>3.8</v>
          </cell>
          <cell r="S18">
            <v>3.8</v>
          </cell>
          <cell r="V18">
            <v>3.8</v>
          </cell>
        </row>
        <row r="19">
          <cell r="D19">
            <v>30.099999999999998</v>
          </cell>
          <cell r="G19">
            <v>17.2</v>
          </cell>
          <cell r="J19">
            <v>8.6</v>
          </cell>
          <cell r="M19">
            <v>8.6</v>
          </cell>
          <cell r="P19">
            <v>4.3</v>
          </cell>
          <cell r="S19">
            <v>4.3</v>
          </cell>
          <cell r="V19">
            <v>4.3</v>
          </cell>
        </row>
        <row r="20">
          <cell r="D20">
            <v>34.300000000000004</v>
          </cell>
          <cell r="G20">
            <v>19.600000000000001</v>
          </cell>
          <cell r="J20">
            <v>9.8000000000000007</v>
          </cell>
          <cell r="M20">
            <v>9.8000000000000007</v>
          </cell>
          <cell r="P20">
            <v>4.9000000000000004</v>
          </cell>
          <cell r="S20">
            <v>4.9000000000000004</v>
          </cell>
          <cell r="V20">
            <v>4.9000000000000004</v>
          </cell>
        </row>
        <row r="21">
          <cell r="D21">
            <v>30.800000000000004</v>
          </cell>
          <cell r="G21">
            <v>17.600000000000001</v>
          </cell>
          <cell r="J21">
            <v>8.8000000000000007</v>
          </cell>
          <cell r="M21">
            <v>8.8000000000000007</v>
          </cell>
          <cell r="P21">
            <v>4.4000000000000004</v>
          </cell>
          <cell r="S21">
            <v>4.4000000000000004</v>
          </cell>
          <cell r="V21">
            <v>4.4000000000000004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K4" sqref="K4:K12"/>
    </sheetView>
  </sheetViews>
  <sheetFormatPr defaultRowHeight="12.75" x14ac:dyDescent="0.2"/>
  <cols>
    <col min="1" max="3" width="9.42578125" customWidth="1"/>
    <col min="4" max="7" width="8.85546875" customWidth="1"/>
    <col min="8" max="10" width="8.85546875" style="7" customWidth="1"/>
    <col min="11" max="11" width="15" style="7" bestFit="1" customWidth="1"/>
    <col min="12" max="12" width="12.42578125" bestFit="1" customWidth="1"/>
  </cols>
  <sheetData>
    <row r="1" spans="1:14" ht="15.75" x14ac:dyDescent="0.25">
      <c r="A1" s="9" t="s">
        <v>0</v>
      </c>
      <c r="B1" s="8"/>
      <c r="C1" s="8"/>
      <c r="D1" s="8"/>
      <c r="E1" s="4"/>
      <c r="F1" s="4"/>
      <c r="G1" s="4"/>
      <c r="H1" s="4"/>
      <c r="I1" s="4"/>
      <c r="J1" s="4"/>
      <c r="K1" s="4"/>
      <c r="L1" s="4"/>
    </row>
    <row r="2" spans="1:14" ht="15.75" x14ac:dyDescent="0.25">
      <c r="A2" s="2"/>
      <c r="B2" s="1"/>
      <c r="C2" s="3"/>
      <c r="D2" s="3"/>
      <c r="E2" s="3"/>
      <c r="F2" s="3"/>
      <c r="G2" s="3"/>
      <c r="H2" s="3"/>
      <c r="I2" s="3"/>
      <c r="J2" s="3"/>
      <c r="K2" s="3"/>
      <c r="L2" s="3"/>
      <c r="M2" s="3"/>
    </row>
    <row r="3" spans="1:14" s="6" customFormat="1" x14ac:dyDescent="0.2">
      <c r="A3" s="42"/>
      <c r="B3" s="42"/>
      <c r="C3" s="42"/>
      <c r="D3" s="20" t="s">
        <v>6</v>
      </c>
      <c r="E3" s="20" t="s">
        <v>7</v>
      </c>
      <c r="F3" s="21" t="s">
        <v>8</v>
      </c>
      <c r="G3" s="21" t="s">
        <v>9</v>
      </c>
      <c r="H3" s="21" t="s">
        <v>26</v>
      </c>
      <c r="I3" s="21" t="s">
        <v>27</v>
      </c>
      <c r="J3" s="21" t="s">
        <v>28</v>
      </c>
      <c r="K3" s="34" t="s">
        <v>29</v>
      </c>
      <c r="L3" s="22" t="s">
        <v>14</v>
      </c>
    </row>
    <row r="4" spans="1:14" x14ac:dyDescent="0.2">
      <c r="A4" s="43" t="s">
        <v>18</v>
      </c>
      <c r="B4" s="43"/>
      <c r="C4" s="43"/>
      <c r="D4" s="38">
        <v>28</v>
      </c>
      <c r="E4" s="38">
        <v>18.8</v>
      </c>
      <c r="F4" s="38">
        <v>8</v>
      </c>
      <c r="G4" s="38">
        <v>9</v>
      </c>
      <c r="H4" s="38">
        <v>4</v>
      </c>
      <c r="I4" s="38">
        <v>3.5</v>
      </c>
      <c r="J4" s="38">
        <v>4</v>
      </c>
      <c r="K4" s="38">
        <v>10</v>
      </c>
      <c r="L4" s="33">
        <f>SUM(D4:K4)</f>
        <v>85.3</v>
      </c>
    </row>
    <row r="5" spans="1:14" x14ac:dyDescent="0.2">
      <c r="A5" s="43" t="s">
        <v>19</v>
      </c>
      <c r="B5" s="43"/>
      <c r="C5" s="43"/>
      <c r="D5" s="38">
        <v>28</v>
      </c>
      <c r="E5" s="38">
        <v>12</v>
      </c>
      <c r="F5" s="38">
        <v>9.4</v>
      </c>
      <c r="G5" s="38">
        <v>9</v>
      </c>
      <c r="H5" s="38">
        <v>4</v>
      </c>
      <c r="I5" s="38">
        <v>3.5</v>
      </c>
      <c r="J5" s="38">
        <v>4</v>
      </c>
      <c r="K5" s="38">
        <v>10</v>
      </c>
      <c r="L5" s="33">
        <f t="shared" ref="L5:L12" si="0">SUM(D5:K5)</f>
        <v>79.900000000000006</v>
      </c>
      <c r="N5" s="5"/>
    </row>
    <row r="6" spans="1:14" x14ac:dyDescent="0.2">
      <c r="A6" s="43" t="s">
        <v>20</v>
      </c>
      <c r="B6" s="43"/>
      <c r="C6" s="43"/>
      <c r="D6" s="38">
        <v>21</v>
      </c>
      <c r="E6" s="38">
        <v>12</v>
      </c>
      <c r="F6" s="38">
        <v>8</v>
      </c>
      <c r="G6" s="38">
        <v>9</v>
      </c>
      <c r="H6" s="38">
        <v>4</v>
      </c>
      <c r="I6" s="38">
        <v>3.5</v>
      </c>
      <c r="J6" s="38">
        <v>4</v>
      </c>
      <c r="K6" s="38">
        <v>10</v>
      </c>
      <c r="L6" s="33">
        <f t="shared" si="0"/>
        <v>71.5</v>
      </c>
      <c r="N6" s="5"/>
    </row>
    <row r="7" spans="1:14" x14ac:dyDescent="0.2">
      <c r="A7" s="43" t="s">
        <v>21</v>
      </c>
      <c r="B7" s="43"/>
      <c r="C7" s="43"/>
      <c r="D7" s="38">
        <v>21</v>
      </c>
      <c r="E7" s="38">
        <v>12</v>
      </c>
      <c r="F7" s="38">
        <v>6</v>
      </c>
      <c r="G7" s="38">
        <v>8</v>
      </c>
      <c r="H7" s="38">
        <v>4</v>
      </c>
      <c r="I7" s="38">
        <v>3.5</v>
      </c>
      <c r="J7" s="38">
        <v>4</v>
      </c>
      <c r="K7" s="38">
        <v>10</v>
      </c>
      <c r="L7" s="33">
        <f t="shared" si="0"/>
        <v>68.5</v>
      </c>
    </row>
    <row r="8" spans="1:14" x14ac:dyDescent="0.2">
      <c r="A8" s="43" t="s">
        <v>22</v>
      </c>
      <c r="B8" s="43"/>
      <c r="C8" s="43"/>
      <c r="D8" s="38">
        <v>21</v>
      </c>
      <c r="E8" s="38">
        <v>12</v>
      </c>
      <c r="F8" s="38">
        <v>5</v>
      </c>
      <c r="G8" s="38">
        <v>8</v>
      </c>
      <c r="H8" s="38">
        <v>3</v>
      </c>
      <c r="I8" s="38">
        <v>3.5</v>
      </c>
      <c r="J8" s="38">
        <v>4</v>
      </c>
      <c r="K8" s="38">
        <v>10</v>
      </c>
      <c r="L8" s="33">
        <f t="shared" si="0"/>
        <v>66.5</v>
      </c>
    </row>
    <row r="9" spans="1:14" x14ac:dyDescent="0.2">
      <c r="A9" s="43" t="s">
        <v>16</v>
      </c>
      <c r="B9" s="43"/>
      <c r="C9" s="43"/>
      <c r="D9" s="38">
        <v>28</v>
      </c>
      <c r="E9" s="38">
        <v>16</v>
      </c>
      <c r="F9" s="38">
        <v>7</v>
      </c>
      <c r="G9" s="38">
        <v>8</v>
      </c>
      <c r="H9" s="38">
        <v>3</v>
      </c>
      <c r="I9" s="38">
        <v>3</v>
      </c>
      <c r="J9" s="38">
        <v>4</v>
      </c>
      <c r="K9" s="38">
        <v>10</v>
      </c>
      <c r="L9" s="33">
        <f t="shared" si="0"/>
        <v>79</v>
      </c>
    </row>
    <row r="10" spans="1:14" x14ac:dyDescent="0.2">
      <c r="A10" s="43" t="s">
        <v>23</v>
      </c>
      <c r="B10" s="43"/>
      <c r="C10" s="43"/>
      <c r="D10" s="38">
        <v>28</v>
      </c>
      <c r="E10" s="38">
        <v>16</v>
      </c>
      <c r="F10" s="38">
        <v>8</v>
      </c>
      <c r="G10" s="38">
        <v>8</v>
      </c>
      <c r="H10" s="38">
        <v>4</v>
      </c>
      <c r="I10" s="38">
        <v>4</v>
      </c>
      <c r="J10" s="38">
        <v>4</v>
      </c>
      <c r="K10" s="38">
        <v>10</v>
      </c>
      <c r="L10" s="33">
        <f t="shared" si="0"/>
        <v>82</v>
      </c>
    </row>
    <row r="11" spans="1:14" x14ac:dyDescent="0.2">
      <c r="A11" s="43" t="s">
        <v>24</v>
      </c>
      <c r="B11" s="43"/>
      <c r="C11" s="43"/>
      <c r="D11" s="38">
        <v>32.9</v>
      </c>
      <c r="E11" s="38">
        <v>16</v>
      </c>
      <c r="F11" s="38">
        <v>8</v>
      </c>
      <c r="G11" s="38">
        <v>9</v>
      </c>
      <c r="H11" s="38">
        <v>4</v>
      </c>
      <c r="I11" s="38">
        <v>3.5</v>
      </c>
      <c r="J11" s="38">
        <v>4</v>
      </c>
      <c r="K11" s="38">
        <v>10</v>
      </c>
      <c r="L11" s="33">
        <f t="shared" si="0"/>
        <v>87.4</v>
      </c>
    </row>
    <row r="12" spans="1:14" x14ac:dyDescent="0.2">
      <c r="A12" s="43" t="s">
        <v>25</v>
      </c>
      <c r="B12" s="43"/>
      <c r="C12" s="43"/>
      <c r="D12" s="38">
        <v>28</v>
      </c>
      <c r="E12" s="38">
        <v>16</v>
      </c>
      <c r="F12" s="38">
        <v>9</v>
      </c>
      <c r="G12" s="38">
        <v>8</v>
      </c>
      <c r="H12" s="38">
        <v>4</v>
      </c>
      <c r="I12" s="38">
        <v>4</v>
      </c>
      <c r="J12" s="38">
        <v>4</v>
      </c>
      <c r="K12" s="38">
        <v>10</v>
      </c>
      <c r="L12" s="33">
        <f t="shared" si="0"/>
        <v>83</v>
      </c>
    </row>
  </sheetData>
  <mergeCells count="10">
    <mergeCell ref="A8:C8"/>
    <mergeCell ref="A9:C9"/>
    <mergeCell ref="A10:C10"/>
    <mergeCell ref="A11:C11"/>
    <mergeCell ref="A12:C12"/>
    <mergeCell ref="A3:C3"/>
    <mergeCell ref="A6:C6"/>
    <mergeCell ref="A4:C4"/>
    <mergeCell ref="A5:C5"/>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K4" sqref="K4:K12"/>
    </sheetView>
  </sheetViews>
  <sheetFormatPr defaultRowHeight="12.75" x14ac:dyDescent="0.2"/>
  <cols>
    <col min="11" max="11" width="14.42578125" bestFit="1" customWidth="1"/>
  </cols>
  <sheetData>
    <row r="1" spans="1:13" ht="15.75" x14ac:dyDescent="0.25">
      <c r="A1" s="9" t="s">
        <v>0</v>
      </c>
      <c r="B1" s="8"/>
      <c r="C1" s="8"/>
      <c r="D1" s="8"/>
      <c r="E1" s="4"/>
      <c r="F1" s="4"/>
      <c r="G1" s="4"/>
      <c r="H1" s="4"/>
      <c r="I1" s="4"/>
    </row>
    <row r="2" spans="1:13" ht="15.75" x14ac:dyDescent="0.25">
      <c r="A2" s="4"/>
      <c r="B2" s="3"/>
      <c r="C2" s="3"/>
      <c r="D2" s="3"/>
      <c r="E2" s="3"/>
      <c r="F2" s="3"/>
      <c r="G2" s="3"/>
      <c r="H2" s="3"/>
      <c r="I2" s="3"/>
    </row>
    <row r="3" spans="1:13" x14ac:dyDescent="0.2">
      <c r="A3" s="42"/>
      <c r="B3" s="42"/>
      <c r="C3" s="42"/>
      <c r="D3" s="21" t="s">
        <v>6</v>
      </c>
      <c r="E3" s="21" t="s">
        <v>7</v>
      </c>
      <c r="F3" s="21" t="s">
        <v>8</v>
      </c>
      <c r="G3" s="21" t="s">
        <v>9</v>
      </c>
      <c r="H3" s="21" t="s">
        <v>26</v>
      </c>
      <c r="I3" s="21" t="s">
        <v>27</v>
      </c>
      <c r="J3" s="21" t="s">
        <v>28</v>
      </c>
      <c r="K3" s="34" t="s">
        <v>29</v>
      </c>
      <c r="L3" s="22" t="s">
        <v>14</v>
      </c>
      <c r="M3" s="6"/>
    </row>
    <row r="4" spans="1:13" x14ac:dyDescent="0.2">
      <c r="A4" s="43" t="s">
        <v>18</v>
      </c>
      <c r="B4" s="43"/>
      <c r="C4" s="43"/>
      <c r="D4" s="39">
        <v>32.199999999999996</v>
      </c>
      <c r="E4" s="39">
        <v>18</v>
      </c>
      <c r="F4" s="39">
        <v>8.4</v>
      </c>
      <c r="G4" s="39">
        <v>9</v>
      </c>
      <c r="H4" s="39">
        <v>4.5</v>
      </c>
      <c r="I4" s="39">
        <v>4.8</v>
      </c>
      <c r="J4" s="39">
        <v>4.7</v>
      </c>
      <c r="K4" s="40">
        <v>10</v>
      </c>
      <c r="L4" s="33">
        <f>SUM(D4:K4)</f>
        <v>91.6</v>
      </c>
      <c r="M4" s="7"/>
    </row>
    <row r="5" spans="1:13" x14ac:dyDescent="0.2">
      <c r="A5" s="43" t="s">
        <v>19</v>
      </c>
      <c r="B5" s="43"/>
      <c r="C5" s="43"/>
      <c r="D5" s="39">
        <v>29.400000000000002</v>
      </c>
      <c r="E5" s="39">
        <v>15.2</v>
      </c>
      <c r="F5" s="39">
        <v>8</v>
      </c>
      <c r="G5" s="39">
        <v>8.4</v>
      </c>
      <c r="H5" s="39">
        <v>4.4000000000000004</v>
      </c>
      <c r="I5" s="39">
        <v>4</v>
      </c>
      <c r="J5" s="39">
        <v>4.2</v>
      </c>
      <c r="K5" s="40">
        <v>10</v>
      </c>
      <c r="L5" s="33">
        <f t="shared" ref="L5:L12" si="0">SUM(D5:K5)</f>
        <v>83.600000000000009</v>
      </c>
      <c r="M5" s="7"/>
    </row>
    <row r="6" spans="1:13" x14ac:dyDescent="0.2">
      <c r="A6" s="43" t="s">
        <v>20</v>
      </c>
      <c r="B6" s="43"/>
      <c r="C6" s="43"/>
      <c r="D6" s="39">
        <v>30.099999999999998</v>
      </c>
      <c r="E6" s="39">
        <v>16</v>
      </c>
      <c r="F6" s="39">
        <v>8</v>
      </c>
      <c r="G6" s="39">
        <v>8.6</v>
      </c>
      <c r="H6" s="39">
        <v>4.5</v>
      </c>
      <c r="I6" s="39">
        <v>4.8</v>
      </c>
      <c r="J6" s="39">
        <v>4.5</v>
      </c>
      <c r="K6" s="40">
        <v>10</v>
      </c>
      <c r="L6" s="33">
        <f t="shared" si="0"/>
        <v>86.499999999999986</v>
      </c>
      <c r="M6" s="7"/>
    </row>
    <row r="7" spans="1:13" x14ac:dyDescent="0.2">
      <c r="A7" s="43" t="s">
        <v>21</v>
      </c>
      <c r="B7" s="43"/>
      <c r="C7" s="43"/>
      <c r="D7" s="39">
        <v>32.199999999999996</v>
      </c>
      <c r="E7" s="39">
        <v>17.2</v>
      </c>
      <c r="F7" s="39">
        <v>8.6</v>
      </c>
      <c r="G7" s="39">
        <v>9</v>
      </c>
      <c r="H7" s="39">
        <v>4.7</v>
      </c>
      <c r="I7" s="39">
        <v>4.7</v>
      </c>
      <c r="J7" s="39">
        <v>4.7</v>
      </c>
      <c r="K7" s="40">
        <v>10</v>
      </c>
      <c r="L7" s="33">
        <f t="shared" si="0"/>
        <v>91.100000000000009</v>
      </c>
      <c r="M7" s="7"/>
    </row>
    <row r="8" spans="1:13" x14ac:dyDescent="0.2">
      <c r="A8" s="43" t="s">
        <v>22</v>
      </c>
      <c r="B8" s="43"/>
      <c r="C8" s="43"/>
      <c r="D8" s="39">
        <v>31.5</v>
      </c>
      <c r="E8" s="39">
        <v>16.399999999999999</v>
      </c>
      <c r="F8" s="39">
        <v>8</v>
      </c>
      <c r="G8" s="39">
        <v>8</v>
      </c>
      <c r="H8" s="39">
        <v>4.5</v>
      </c>
      <c r="I8" s="39">
        <v>4.7</v>
      </c>
      <c r="J8" s="39">
        <v>4.4000000000000004</v>
      </c>
      <c r="K8" s="40">
        <v>10</v>
      </c>
      <c r="L8" s="33">
        <f t="shared" si="0"/>
        <v>87.500000000000014</v>
      </c>
      <c r="M8" s="7"/>
    </row>
    <row r="9" spans="1:13" x14ac:dyDescent="0.2">
      <c r="A9" s="43" t="s">
        <v>16</v>
      </c>
      <c r="B9" s="43"/>
      <c r="C9" s="43"/>
      <c r="D9" s="39">
        <v>30.800000000000004</v>
      </c>
      <c r="E9" s="39">
        <v>16.8</v>
      </c>
      <c r="F9" s="39">
        <v>8</v>
      </c>
      <c r="G9" s="39">
        <v>8</v>
      </c>
      <c r="H9" s="39">
        <v>4.2</v>
      </c>
      <c r="I9" s="39">
        <v>3.5</v>
      </c>
      <c r="J9" s="39">
        <v>4</v>
      </c>
      <c r="K9" s="40">
        <v>10</v>
      </c>
      <c r="L9" s="33">
        <f t="shared" si="0"/>
        <v>85.300000000000011</v>
      </c>
      <c r="M9" s="7"/>
    </row>
    <row r="10" spans="1:13" x14ac:dyDescent="0.2">
      <c r="A10" s="43" t="s">
        <v>23</v>
      </c>
      <c r="B10" s="43"/>
      <c r="C10" s="43"/>
      <c r="D10" s="39">
        <v>31.5</v>
      </c>
      <c r="E10" s="39">
        <v>17.2</v>
      </c>
      <c r="F10" s="39">
        <v>8.4</v>
      </c>
      <c r="G10" s="39">
        <v>8.6</v>
      </c>
      <c r="H10" s="39">
        <v>4.5</v>
      </c>
      <c r="I10" s="39">
        <v>4.7</v>
      </c>
      <c r="J10" s="39">
        <v>4.5</v>
      </c>
      <c r="K10" s="40">
        <v>10</v>
      </c>
      <c r="L10" s="33">
        <f t="shared" si="0"/>
        <v>89.4</v>
      </c>
      <c r="M10" s="7"/>
    </row>
    <row r="11" spans="1:13" x14ac:dyDescent="0.2">
      <c r="A11" s="43" t="s">
        <v>24</v>
      </c>
      <c r="B11" s="43"/>
      <c r="C11" s="43"/>
      <c r="D11" s="39">
        <v>32.199999999999996</v>
      </c>
      <c r="E11" s="39">
        <v>17.2</v>
      </c>
      <c r="F11" s="39">
        <v>8.4</v>
      </c>
      <c r="G11" s="39">
        <v>8.8000000000000007</v>
      </c>
      <c r="H11" s="39">
        <v>4.5</v>
      </c>
      <c r="I11" s="39">
        <v>4.5999999999999996</v>
      </c>
      <c r="J11" s="39">
        <v>4.5</v>
      </c>
      <c r="K11" s="40">
        <v>10</v>
      </c>
      <c r="L11" s="33">
        <f t="shared" si="0"/>
        <v>90.199999999999989</v>
      </c>
      <c r="M11" s="7"/>
    </row>
    <row r="12" spans="1:13" x14ac:dyDescent="0.2">
      <c r="A12" s="43" t="s">
        <v>25</v>
      </c>
      <c r="B12" s="43"/>
      <c r="C12" s="43"/>
      <c r="D12" s="39">
        <v>32.199999999999996</v>
      </c>
      <c r="E12" s="39">
        <v>17.600000000000001</v>
      </c>
      <c r="F12" s="39">
        <v>8.4</v>
      </c>
      <c r="G12" s="39">
        <v>8.8000000000000007</v>
      </c>
      <c r="H12" s="39">
        <v>4.5</v>
      </c>
      <c r="I12" s="39">
        <v>4.7</v>
      </c>
      <c r="J12" s="39">
        <v>4.5999999999999996</v>
      </c>
      <c r="K12" s="40">
        <v>10</v>
      </c>
      <c r="L12" s="33">
        <f t="shared" si="0"/>
        <v>90.8</v>
      </c>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10">
    <mergeCell ref="A8:C8"/>
    <mergeCell ref="A9:C9"/>
    <mergeCell ref="A10:C10"/>
    <mergeCell ref="A11:C11"/>
    <mergeCell ref="A12:C12"/>
    <mergeCell ref="A6:C6"/>
    <mergeCell ref="A3:C3"/>
    <mergeCell ref="A4:C4"/>
    <mergeCell ref="A5:C5"/>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K4" sqref="K4:K12"/>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row>
    <row r="3" spans="1:13" x14ac:dyDescent="0.2">
      <c r="A3" s="42"/>
      <c r="B3" s="42"/>
      <c r="C3" s="42"/>
      <c r="D3" s="21" t="s">
        <v>6</v>
      </c>
      <c r="E3" s="21" t="s">
        <v>7</v>
      </c>
      <c r="F3" s="21" t="s">
        <v>8</v>
      </c>
      <c r="G3" s="21" t="s">
        <v>9</v>
      </c>
      <c r="H3" s="21" t="s">
        <v>26</v>
      </c>
      <c r="I3" s="21" t="s">
        <v>27</v>
      </c>
      <c r="J3" s="21" t="s">
        <v>28</v>
      </c>
      <c r="K3" s="34" t="s">
        <v>29</v>
      </c>
      <c r="L3" s="22" t="s">
        <v>14</v>
      </c>
      <c r="M3" s="6"/>
    </row>
    <row r="4" spans="1:13" x14ac:dyDescent="0.2">
      <c r="A4" s="43" t="s">
        <v>18</v>
      </c>
      <c r="B4" s="43"/>
      <c r="C4" s="43"/>
      <c r="D4" s="37">
        <v>24.5</v>
      </c>
      <c r="E4" s="37">
        <v>14</v>
      </c>
      <c r="F4" s="37">
        <v>8</v>
      </c>
      <c r="G4" s="37">
        <v>8</v>
      </c>
      <c r="H4" s="37">
        <v>4</v>
      </c>
      <c r="I4" s="37">
        <v>3.5</v>
      </c>
      <c r="J4" s="37">
        <v>4</v>
      </c>
      <c r="K4" s="40">
        <v>10</v>
      </c>
      <c r="L4" s="33">
        <f>SUM(D4:K4)</f>
        <v>76</v>
      </c>
      <c r="M4" s="7"/>
    </row>
    <row r="5" spans="1:13" x14ac:dyDescent="0.2">
      <c r="A5" s="43" t="s">
        <v>19</v>
      </c>
      <c r="B5" s="43"/>
      <c r="C5" s="43"/>
      <c r="D5" s="37">
        <v>21</v>
      </c>
      <c r="E5" s="37">
        <v>12</v>
      </c>
      <c r="F5" s="37">
        <v>7</v>
      </c>
      <c r="G5" s="37">
        <v>7</v>
      </c>
      <c r="H5" s="37">
        <v>3.5</v>
      </c>
      <c r="I5" s="37">
        <v>4</v>
      </c>
      <c r="J5" s="37">
        <v>3.5</v>
      </c>
      <c r="K5" s="40">
        <v>10</v>
      </c>
      <c r="L5" s="33">
        <f t="shared" ref="L5:L12" si="0">SUM(D5:K5)</f>
        <v>68</v>
      </c>
      <c r="M5" s="7"/>
    </row>
    <row r="6" spans="1:13" x14ac:dyDescent="0.2">
      <c r="A6" s="43" t="s">
        <v>20</v>
      </c>
      <c r="B6" s="43"/>
      <c r="C6" s="43"/>
      <c r="D6" s="37">
        <v>21</v>
      </c>
      <c r="E6" s="37">
        <v>12</v>
      </c>
      <c r="F6" s="37">
        <v>7</v>
      </c>
      <c r="G6" s="37">
        <v>6</v>
      </c>
      <c r="H6" s="37">
        <v>3.5</v>
      </c>
      <c r="I6" s="37">
        <v>4</v>
      </c>
      <c r="J6" s="37">
        <v>3.5</v>
      </c>
      <c r="K6" s="40">
        <v>10</v>
      </c>
      <c r="L6" s="33">
        <f t="shared" si="0"/>
        <v>67</v>
      </c>
      <c r="M6" s="7"/>
    </row>
    <row r="7" spans="1:13" x14ac:dyDescent="0.2">
      <c r="A7" s="43" t="s">
        <v>21</v>
      </c>
      <c r="B7" s="43"/>
      <c r="C7" s="43"/>
      <c r="D7" s="37">
        <v>24.5</v>
      </c>
      <c r="E7" s="37">
        <v>12</v>
      </c>
      <c r="F7" s="37">
        <v>8</v>
      </c>
      <c r="G7" s="37">
        <v>8</v>
      </c>
      <c r="H7" s="37">
        <v>4</v>
      </c>
      <c r="I7" s="37">
        <v>4</v>
      </c>
      <c r="J7" s="37">
        <v>3.5</v>
      </c>
      <c r="K7" s="40">
        <v>10</v>
      </c>
      <c r="L7" s="33">
        <f t="shared" si="0"/>
        <v>74</v>
      </c>
      <c r="M7" s="7"/>
    </row>
    <row r="8" spans="1:13" x14ac:dyDescent="0.2">
      <c r="A8" s="43" t="s">
        <v>22</v>
      </c>
      <c r="B8" s="43"/>
      <c r="C8" s="43"/>
      <c r="D8" s="37">
        <v>24.5</v>
      </c>
      <c r="E8" s="37">
        <v>14</v>
      </c>
      <c r="F8" s="37">
        <v>7</v>
      </c>
      <c r="G8" s="37">
        <v>7</v>
      </c>
      <c r="H8" s="37">
        <v>3.5</v>
      </c>
      <c r="I8" s="37">
        <v>4</v>
      </c>
      <c r="J8" s="37">
        <v>3.5</v>
      </c>
      <c r="K8" s="40">
        <v>10</v>
      </c>
      <c r="L8" s="33">
        <f t="shared" si="0"/>
        <v>73.5</v>
      </c>
      <c r="M8" s="7"/>
    </row>
    <row r="9" spans="1:13" x14ac:dyDescent="0.2">
      <c r="A9" s="43" t="s">
        <v>16</v>
      </c>
      <c r="B9" s="43"/>
      <c r="C9" s="43"/>
      <c r="D9" s="37">
        <v>24.5</v>
      </c>
      <c r="E9" s="37">
        <v>12</v>
      </c>
      <c r="F9" s="37">
        <v>7</v>
      </c>
      <c r="G9" s="37">
        <v>7</v>
      </c>
      <c r="H9" s="37">
        <v>3.5</v>
      </c>
      <c r="I9" s="37">
        <v>4</v>
      </c>
      <c r="J9" s="37">
        <v>3</v>
      </c>
      <c r="K9" s="40">
        <v>10</v>
      </c>
      <c r="L9" s="33">
        <f t="shared" si="0"/>
        <v>71</v>
      </c>
      <c r="M9" s="7"/>
    </row>
    <row r="10" spans="1:13" x14ac:dyDescent="0.2">
      <c r="A10" s="43" t="s">
        <v>23</v>
      </c>
      <c r="B10" s="43"/>
      <c r="C10" s="43"/>
      <c r="D10" s="37">
        <v>24.5</v>
      </c>
      <c r="E10" s="37">
        <v>14</v>
      </c>
      <c r="F10" s="37">
        <v>8</v>
      </c>
      <c r="G10" s="37">
        <v>8</v>
      </c>
      <c r="H10" s="37">
        <v>4</v>
      </c>
      <c r="I10" s="37">
        <v>4.5</v>
      </c>
      <c r="J10" s="37">
        <v>4</v>
      </c>
      <c r="K10" s="40">
        <v>10</v>
      </c>
      <c r="L10" s="33">
        <f t="shared" si="0"/>
        <v>77</v>
      </c>
      <c r="M10" s="7"/>
    </row>
    <row r="11" spans="1:13" x14ac:dyDescent="0.2">
      <c r="A11" s="43" t="s">
        <v>24</v>
      </c>
      <c r="B11" s="43"/>
      <c r="C11" s="43"/>
      <c r="D11" s="37">
        <v>28</v>
      </c>
      <c r="E11" s="37">
        <v>12</v>
      </c>
      <c r="F11" s="37">
        <v>8</v>
      </c>
      <c r="G11" s="37">
        <v>8</v>
      </c>
      <c r="H11" s="37">
        <v>4</v>
      </c>
      <c r="I11" s="37">
        <v>4</v>
      </c>
      <c r="J11" s="37">
        <v>3.5</v>
      </c>
      <c r="K11" s="40">
        <v>10</v>
      </c>
      <c r="L11" s="33">
        <f t="shared" si="0"/>
        <v>77.5</v>
      </c>
      <c r="M11" s="7"/>
    </row>
    <row r="12" spans="1:13" x14ac:dyDescent="0.2">
      <c r="A12" s="43" t="s">
        <v>25</v>
      </c>
      <c r="B12" s="43"/>
      <c r="C12" s="43"/>
      <c r="D12" s="37">
        <v>28</v>
      </c>
      <c r="E12" s="37">
        <v>16</v>
      </c>
      <c r="F12" s="37">
        <v>8</v>
      </c>
      <c r="G12" s="37">
        <v>8</v>
      </c>
      <c r="H12" s="37">
        <v>4</v>
      </c>
      <c r="I12" s="37">
        <v>4</v>
      </c>
      <c r="J12" s="37">
        <v>3.5</v>
      </c>
      <c r="K12" s="40">
        <v>10</v>
      </c>
      <c r="L12" s="33">
        <f t="shared" si="0"/>
        <v>81.5</v>
      </c>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10">
    <mergeCell ref="A8:C8"/>
    <mergeCell ref="A9:C9"/>
    <mergeCell ref="A10:C10"/>
    <mergeCell ref="A11:C11"/>
    <mergeCell ref="A12:C12"/>
    <mergeCell ref="A6:C6"/>
    <mergeCell ref="A3:C3"/>
    <mergeCell ref="A4:C4"/>
    <mergeCell ref="A5:C5"/>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K4" sqref="K4:K12"/>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c r="J2" s="3"/>
    </row>
    <row r="3" spans="1:13" x14ac:dyDescent="0.2">
      <c r="A3" s="42"/>
      <c r="B3" s="42"/>
      <c r="C3" s="42"/>
      <c r="D3" s="21" t="s">
        <v>6</v>
      </c>
      <c r="E3" s="21" t="s">
        <v>7</v>
      </c>
      <c r="F3" s="21" t="s">
        <v>8</v>
      </c>
      <c r="G3" s="21" t="s">
        <v>9</v>
      </c>
      <c r="H3" s="21" t="s">
        <v>26</v>
      </c>
      <c r="I3" s="21" t="s">
        <v>27</v>
      </c>
      <c r="J3" s="21" t="s">
        <v>28</v>
      </c>
      <c r="K3" s="34" t="s">
        <v>29</v>
      </c>
      <c r="L3" s="22" t="s">
        <v>14</v>
      </c>
      <c r="M3" s="6"/>
    </row>
    <row r="4" spans="1:13" x14ac:dyDescent="0.2">
      <c r="A4" s="43" t="s">
        <v>18</v>
      </c>
      <c r="B4" s="43"/>
      <c r="C4" s="43"/>
      <c r="D4" s="36">
        <v>28</v>
      </c>
      <c r="E4" s="36">
        <v>16</v>
      </c>
      <c r="F4" s="36">
        <v>8</v>
      </c>
      <c r="G4" s="36">
        <v>9</v>
      </c>
      <c r="H4" s="36">
        <v>4</v>
      </c>
      <c r="I4" s="36">
        <v>4</v>
      </c>
      <c r="J4" s="36">
        <v>4.5</v>
      </c>
      <c r="K4" s="40">
        <v>10</v>
      </c>
      <c r="L4" s="33">
        <f>SUM(D4:K4)</f>
        <v>83.5</v>
      </c>
      <c r="M4" s="7"/>
    </row>
    <row r="5" spans="1:13" x14ac:dyDescent="0.2">
      <c r="A5" s="43" t="s">
        <v>19</v>
      </c>
      <c r="B5" s="43"/>
      <c r="C5" s="43"/>
      <c r="D5" s="36">
        <v>28</v>
      </c>
      <c r="E5" s="36">
        <v>16</v>
      </c>
      <c r="F5" s="36">
        <v>8</v>
      </c>
      <c r="G5" s="36">
        <v>9</v>
      </c>
      <c r="H5" s="36">
        <v>4</v>
      </c>
      <c r="I5" s="36">
        <v>4</v>
      </c>
      <c r="J5" s="36">
        <v>4</v>
      </c>
      <c r="K5" s="40">
        <v>10</v>
      </c>
      <c r="L5" s="33">
        <f t="shared" ref="L5:L12" si="0">SUM(D5:K5)</f>
        <v>83</v>
      </c>
      <c r="M5" s="7"/>
    </row>
    <row r="6" spans="1:13" x14ac:dyDescent="0.2">
      <c r="A6" s="43" t="s">
        <v>20</v>
      </c>
      <c r="B6" s="43"/>
      <c r="C6" s="43"/>
      <c r="D6" s="36">
        <v>24.5</v>
      </c>
      <c r="E6" s="36">
        <v>14</v>
      </c>
      <c r="F6" s="36">
        <v>9</v>
      </c>
      <c r="G6" s="36">
        <v>10</v>
      </c>
      <c r="H6" s="36">
        <v>4.5</v>
      </c>
      <c r="I6" s="36">
        <v>4</v>
      </c>
      <c r="J6" s="36">
        <v>4.5</v>
      </c>
      <c r="K6" s="40">
        <v>10</v>
      </c>
      <c r="L6" s="33">
        <f t="shared" si="0"/>
        <v>80.5</v>
      </c>
      <c r="M6" s="7"/>
    </row>
    <row r="7" spans="1:13" x14ac:dyDescent="0.2">
      <c r="A7" s="43" t="s">
        <v>21</v>
      </c>
      <c r="B7" s="43"/>
      <c r="C7" s="43"/>
      <c r="D7" s="36">
        <v>28</v>
      </c>
      <c r="E7" s="36">
        <v>14</v>
      </c>
      <c r="F7" s="36">
        <v>8</v>
      </c>
      <c r="G7" s="36">
        <v>9</v>
      </c>
      <c r="H7" s="36">
        <v>4</v>
      </c>
      <c r="I7" s="36">
        <v>4</v>
      </c>
      <c r="J7" s="36">
        <v>3.5</v>
      </c>
      <c r="K7" s="40">
        <v>10</v>
      </c>
      <c r="L7" s="33">
        <f t="shared" si="0"/>
        <v>80.5</v>
      </c>
      <c r="M7" s="7"/>
    </row>
    <row r="8" spans="1:13" x14ac:dyDescent="0.2">
      <c r="A8" s="43" t="s">
        <v>22</v>
      </c>
      <c r="B8" s="43"/>
      <c r="C8" s="43"/>
      <c r="D8" s="36">
        <v>24.5</v>
      </c>
      <c r="E8" s="36">
        <v>16</v>
      </c>
      <c r="F8" s="36">
        <v>8</v>
      </c>
      <c r="G8" s="36">
        <v>8</v>
      </c>
      <c r="H8" s="36">
        <v>4</v>
      </c>
      <c r="I8" s="36">
        <v>4</v>
      </c>
      <c r="J8" s="36">
        <v>4</v>
      </c>
      <c r="K8" s="40">
        <v>10</v>
      </c>
      <c r="L8" s="33">
        <f t="shared" si="0"/>
        <v>78.5</v>
      </c>
      <c r="M8" s="7"/>
    </row>
    <row r="9" spans="1:13" x14ac:dyDescent="0.2">
      <c r="A9" s="43" t="s">
        <v>16</v>
      </c>
      <c r="B9" s="43"/>
      <c r="C9" s="43"/>
      <c r="D9" s="36">
        <v>24.5</v>
      </c>
      <c r="E9" s="36">
        <v>12</v>
      </c>
      <c r="F9" s="36">
        <v>8</v>
      </c>
      <c r="G9" s="36">
        <v>8</v>
      </c>
      <c r="H9" s="36">
        <v>4</v>
      </c>
      <c r="I9" s="36">
        <v>4</v>
      </c>
      <c r="J9" s="36">
        <v>3.5</v>
      </c>
      <c r="K9" s="40">
        <v>10</v>
      </c>
      <c r="L9" s="33">
        <f t="shared" si="0"/>
        <v>74</v>
      </c>
      <c r="M9" s="7"/>
    </row>
    <row r="10" spans="1:13" x14ac:dyDescent="0.2">
      <c r="A10" s="43" t="s">
        <v>23</v>
      </c>
      <c r="B10" s="43"/>
      <c r="C10" s="43"/>
      <c r="D10" s="36">
        <v>31.5</v>
      </c>
      <c r="E10" s="36">
        <v>16</v>
      </c>
      <c r="F10" s="36">
        <v>8</v>
      </c>
      <c r="G10" s="36">
        <v>9</v>
      </c>
      <c r="H10" s="36">
        <v>4</v>
      </c>
      <c r="I10" s="36">
        <v>4</v>
      </c>
      <c r="J10" s="36">
        <v>4.5</v>
      </c>
      <c r="K10" s="40">
        <v>10</v>
      </c>
      <c r="L10" s="33">
        <f t="shared" si="0"/>
        <v>87</v>
      </c>
      <c r="M10" s="7"/>
    </row>
    <row r="11" spans="1:13" x14ac:dyDescent="0.2">
      <c r="A11" s="43" t="s">
        <v>24</v>
      </c>
      <c r="B11" s="43"/>
      <c r="C11" s="43"/>
      <c r="D11" s="36">
        <v>28</v>
      </c>
      <c r="E11" s="36">
        <v>16</v>
      </c>
      <c r="F11" s="36">
        <v>9</v>
      </c>
      <c r="G11" s="36">
        <v>8</v>
      </c>
      <c r="H11" s="36">
        <v>4.5</v>
      </c>
      <c r="I11" s="36">
        <v>4</v>
      </c>
      <c r="J11" s="36">
        <v>4.5</v>
      </c>
      <c r="K11" s="40">
        <v>10</v>
      </c>
      <c r="L11" s="33">
        <f t="shared" si="0"/>
        <v>84</v>
      </c>
      <c r="M11" s="7"/>
    </row>
    <row r="12" spans="1:13" x14ac:dyDescent="0.2">
      <c r="A12" s="43" t="s">
        <v>25</v>
      </c>
      <c r="B12" s="43"/>
      <c r="C12" s="43"/>
      <c r="D12" s="36">
        <v>28</v>
      </c>
      <c r="E12" s="36">
        <v>16</v>
      </c>
      <c r="F12" s="36">
        <v>8</v>
      </c>
      <c r="G12" s="36">
        <v>8</v>
      </c>
      <c r="H12" s="36">
        <v>3.5</v>
      </c>
      <c r="I12" s="36">
        <v>4</v>
      </c>
      <c r="J12" s="36">
        <v>4</v>
      </c>
      <c r="K12" s="40">
        <v>10</v>
      </c>
      <c r="L12" s="33">
        <f t="shared" si="0"/>
        <v>81.5</v>
      </c>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10">
    <mergeCell ref="A8:C8"/>
    <mergeCell ref="A9:C9"/>
    <mergeCell ref="A10:C10"/>
    <mergeCell ref="A11:C11"/>
    <mergeCell ref="A12:C12"/>
    <mergeCell ref="A6:C6"/>
    <mergeCell ref="A3:C3"/>
    <mergeCell ref="A4:C4"/>
    <mergeCell ref="A5:C5"/>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K4" sqref="K4:K12"/>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42"/>
      <c r="B3" s="42"/>
      <c r="C3" s="42"/>
      <c r="D3" s="21" t="s">
        <v>6</v>
      </c>
      <c r="E3" s="21" t="s">
        <v>7</v>
      </c>
      <c r="F3" s="21" t="s">
        <v>8</v>
      </c>
      <c r="G3" s="21" t="s">
        <v>9</v>
      </c>
      <c r="H3" s="21" t="s">
        <v>26</v>
      </c>
      <c r="I3" s="21" t="s">
        <v>27</v>
      </c>
      <c r="J3" s="21" t="s">
        <v>28</v>
      </c>
      <c r="K3" s="34" t="s">
        <v>29</v>
      </c>
      <c r="L3" s="22" t="s">
        <v>14</v>
      </c>
      <c r="M3" s="6"/>
      <c r="N3" s="7"/>
      <c r="O3" s="7"/>
    </row>
    <row r="4" spans="1:15" x14ac:dyDescent="0.2">
      <c r="A4" s="43" t="s">
        <v>18</v>
      </c>
      <c r="B4" s="43"/>
      <c r="C4" s="43"/>
      <c r="D4" s="40">
        <f>[1]Evaluation!D13</f>
        <v>31.5</v>
      </c>
      <c r="E4" s="40">
        <f>[1]Evaluation!G13</f>
        <v>18</v>
      </c>
      <c r="F4" s="40">
        <f>[1]Evaluation!J13</f>
        <v>9</v>
      </c>
      <c r="G4" s="40">
        <f>[1]Evaluation!M13</f>
        <v>9</v>
      </c>
      <c r="H4" s="40">
        <f>[1]Evaluation!P13</f>
        <v>4.5</v>
      </c>
      <c r="I4" s="40">
        <f>[1]Evaluation!S13</f>
        <v>4.5</v>
      </c>
      <c r="J4" s="40">
        <f>[1]Evaluation!V13</f>
        <v>4.5</v>
      </c>
      <c r="K4" s="40">
        <v>10</v>
      </c>
      <c r="L4" s="33">
        <f>SUM(D4:K4)</f>
        <v>91</v>
      </c>
      <c r="M4" s="7"/>
      <c r="N4" s="7"/>
      <c r="O4" s="7"/>
    </row>
    <row r="5" spans="1:15" x14ac:dyDescent="0.2">
      <c r="A5" s="43" t="s">
        <v>19</v>
      </c>
      <c r="B5" s="43"/>
      <c r="C5" s="43"/>
      <c r="D5" s="40">
        <f>[1]Evaluation!D14</f>
        <v>28.699999999999996</v>
      </c>
      <c r="E5" s="40">
        <f>[1]Evaluation!G14</f>
        <v>16.399999999999999</v>
      </c>
      <c r="F5" s="40">
        <f>[1]Evaluation!J14</f>
        <v>8.1999999999999993</v>
      </c>
      <c r="G5" s="40">
        <f>[1]Evaluation!M14</f>
        <v>8.1999999999999993</v>
      </c>
      <c r="H5" s="40">
        <f>[1]Evaluation!P14</f>
        <v>4.0999999999999996</v>
      </c>
      <c r="I5" s="40">
        <f>[1]Evaluation!S14</f>
        <v>4.0999999999999996</v>
      </c>
      <c r="J5" s="40">
        <f>[1]Evaluation!V14</f>
        <v>4.0999999999999996</v>
      </c>
      <c r="K5" s="40">
        <v>10</v>
      </c>
      <c r="L5" s="33">
        <f t="shared" ref="L5:L12" si="0">SUM(D5:K5)</f>
        <v>83.799999999999983</v>
      </c>
      <c r="M5" s="7"/>
      <c r="N5" s="7"/>
      <c r="O5" s="7"/>
    </row>
    <row r="6" spans="1:15" x14ac:dyDescent="0.2">
      <c r="A6" s="43" t="s">
        <v>20</v>
      </c>
      <c r="B6" s="43"/>
      <c r="C6" s="43"/>
      <c r="D6" s="40">
        <f>[1]Evaluation!D15</f>
        <v>28</v>
      </c>
      <c r="E6" s="40">
        <f>[1]Evaluation!G15</f>
        <v>16</v>
      </c>
      <c r="F6" s="40">
        <f>[1]Evaluation!J15</f>
        <v>8</v>
      </c>
      <c r="G6" s="40">
        <f>[1]Evaluation!M15</f>
        <v>8</v>
      </c>
      <c r="H6" s="40">
        <f>[1]Evaluation!P15</f>
        <v>4</v>
      </c>
      <c r="I6" s="40">
        <f>[1]Evaluation!S15</f>
        <v>4</v>
      </c>
      <c r="J6" s="40">
        <f>[1]Evaluation!V15</f>
        <v>4</v>
      </c>
      <c r="K6" s="40">
        <v>10</v>
      </c>
      <c r="L6" s="33">
        <f t="shared" si="0"/>
        <v>82</v>
      </c>
      <c r="M6" s="7"/>
      <c r="N6" s="7"/>
      <c r="O6" s="7"/>
    </row>
    <row r="7" spans="1:15" x14ac:dyDescent="0.2">
      <c r="A7" s="43" t="s">
        <v>21</v>
      </c>
      <c r="B7" s="43"/>
      <c r="C7" s="43"/>
      <c r="D7" s="40">
        <f>[1]Evaluation!D16</f>
        <v>32.9</v>
      </c>
      <c r="E7" s="40">
        <f>[1]Evaluation!G16</f>
        <v>18.8</v>
      </c>
      <c r="F7" s="40">
        <f>[1]Evaluation!J16</f>
        <v>9.4</v>
      </c>
      <c r="G7" s="40">
        <f>[1]Evaluation!M16</f>
        <v>9.4</v>
      </c>
      <c r="H7" s="40">
        <f>[1]Evaluation!P16</f>
        <v>4.7</v>
      </c>
      <c r="I7" s="40">
        <f>[1]Evaluation!S16</f>
        <v>4.7</v>
      </c>
      <c r="J7" s="40">
        <f>[1]Evaluation!V16</f>
        <v>4.7</v>
      </c>
      <c r="K7" s="40">
        <v>10</v>
      </c>
      <c r="L7" s="33">
        <f t="shared" si="0"/>
        <v>94.600000000000009</v>
      </c>
      <c r="M7" s="7"/>
      <c r="N7" s="7"/>
      <c r="O7" s="7"/>
    </row>
    <row r="8" spans="1:15" x14ac:dyDescent="0.2">
      <c r="A8" s="43" t="s">
        <v>22</v>
      </c>
      <c r="B8" s="43"/>
      <c r="C8" s="43"/>
      <c r="D8" s="40">
        <f>[1]Evaluation!D17</f>
        <v>29.400000000000002</v>
      </c>
      <c r="E8" s="40">
        <f>[1]Evaluation!G17</f>
        <v>16.8</v>
      </c>
      <c r="F8" s="40">
        <f>[1]Evaluation!J17</f>
        <v>8.4</v>
      </c>
      <c r="G8" s="40">
        <f>[1]Evaluation!M17</f>
        <v>8.4</v>
      </c>
      <c r="H8" s="40">
        <f>[1]Evaluation!P17</f>
        <v>4.2</v>
      </c>
      <c r="I8" s="40">
        <f>[1]Evaluation!S17</f>
        <v>4.2</v>
      </c>
      <c r="J8" s="40">
        <f>[1]Evaluation!V17</f>
        <v>4.2</v>
      </c>
      <c r="K8" s="40">
        <v>10</v>
      </c>
      <c r="L8" s="33">
        <f t="shared" si="0"/>
        <v>85.600000000000009</v>
      </c>
      <c r="M8" s="7"/>
      <c r="N8" s="7"/>
      <c r="O8" s="7"/>
    </row>
    <row r="9" spans="1:15" x14ac:dyDescent="0.2">
      <c r="A9" s="43" t="s">
        <v>16</v>
      </c>
      <c r="B9" s="43"/>
      <c r="C9" s="43"/>
      <c r="D9" s="40">
        <f>[1]Evaluation!D18</f>
        <v>26.599999999999998</v>
      </c>
      <c r="E9" s="40">
        <f>[1]Evaluation!G18</f>
        <v>15.2</v>
      </c>
      <c r="F9" s="40">
        <f>[1]Evaluation!J18</f>
        <v>7.6</v>
      </c>
      <c r="G9" s="40">
        <f>[1]Evaluation!M18</f>
        <v>7.6</v>
      </c>
      <c r="H9" s="40">
        <f>[1]Evaluation!P18</f>
        <v>3.8</v>
      </c>
      <c r="I9" s="40">
        <f>[1]Evaluation!S18</f>
        <v>3.8</v>
      </c>
      <c r="J9" s="40">
        <f>[1]Evaluation!V18</f>
        <v>3.8</v>
      </c>
      <c r="K9" s="40">
        <v>10</v>
      </c>
      <c r="L9" s="33">
        <f t="shared" si="0"/>
        <v>78.399999999999991</v>
      </c>
      <c r="M9" s="7"/>
      <c r="N9" s="7"/>
      <c r="O9" s="7"/>
    </row>
    <row r="10" spans="1:15" x14ac:dyDescent="0.2">
      <c r="A10" s="43" t="s">
        <v>23</v>
      </c>
      <c r="B10" s="43"/>
      <c r="C10" s="43"/>
      <c r="D10" s="40">
        <f>[1]Evaluation!D19</f>
        <v>30.099999999999998</v>
      </c>
      <c r="E10" s="40">
        <f>[1]Evaluation!G19</f>
        <v>17.2</v>
      </c>
      <c r="F10" s="40">
        <f>[1]Evaluation!J19</f>
        <v>8.6</v>
      </c>
      <c r="G10" s="40">
        <f>[1]Evaluation!M19</f>
        <v>8.6</v>
      </c>
      <c r="H10" s="40">
        <f>[1]Evaluation!P19</f>
        <v>4.3</v>
      </c>
      <c r="I10" s="40">
        <f>[1]Evaluation!S19</f>
        <v>4.3</v>
      </c>
      <c r="J10" s="40">
        <f>[1]Evaluation!V19</f>
        <v>4.3</v>
      </c>
      <c r="K10" s="40">
        <v>10</v>
      </c>
      <c r="L10" s="33">
        <f t="shared" si="0"/>
        <v>87.399999999999991</v>
      </c>
      <c r="M10" s="7"/>
    </row>
    <row r="11" spans="1:15" x14ac:dyDescent="0.2">
      <c r="A11" s="43" t="s">
        <v>24</v>
      </c>
      <c r="B11" s="43"/>
      <c r="C11" s="43"/>
      <c r="D11" s="40">
        <f>[1]Evaluation!D20</f>
        <v>34.300000000000004</v>
      </c>
      <c r="E11" s="40">
        <f>[1]Evaluation!G20</f>
        <v>19.600000000000001</v>
      </c>
      <c r="F11" s="40">
        <f>[1]Evaluation!J20</f>
        <v>9.8000000000000007</v>
      </c>
      <c r="G11" s="40">
        <f>[1]Evaluation!M20</f>
        <v>9.8000000000000007</v>
      </c>
      <c r="H11" s="40">
        <f>[1]Evaluation!P20</f>
        <v>4.9000000000000004</v>
      </c>
      <c r="I11" s="40">
        <f>[1]Evaluation!S20</f>
        <v>4.9000000000000004</v>
      </c>
      <c r="J11" s="40">
        <f>[1]Evaluation!V20</f>
        <v>4.9000000000000004</v>
      </c>
      <c r="K11" s="40">
        <v>10</v>
      </c>
      <c r="L11" s="33">
        <f t="shared" si="0"/>
        <v>98.200000000000017</v>
      </c>
      <c r="M11" s="7"/>
    </row>
    <row r="12" spans="1:15" x14ac:dyDescent="0.2">
      <c r="A12" s="43" t="s">
        <v>25</v>
      </c>
      <c r="B12" s="43"/>
      <c r="C12" s="43"/>
      <c r="D12" s="40">
        <f>[1]Evaluation!D21</f>
        <v>30.800000000000004</v>
      </c>
      <c r="E12" s="40">
        <f>[1]Evaluation!G21</f>
        <v>17.600000000000001</v>
      </c>
      <c r="F12" s="40">
        <f>[1]Evaluation!J21</f>
        <v>8.8000000000000007</v>
      </c>
      <c r="G12" s="40">
        <f>[1]Evaluation!M21</f>
        <v>8.8000000000000007</v>
      </c>
      <c r="H12" s="40">
        <f>[1]Evaluation!P21</f>
        <v>4.4000000000000004</v>
      </c>
      <c r="I12" s="40">
        <f>[1]Evaluation!S21</f>
        <v>4.4000000000000004</v>
      </c>
      <c r="J12" s="40">
        <f>[1]Evaluation!V21</f>
        <v>4.4000000000000004</v>
      </c>
      <c r="K12" s="40">
        <v>10</v>
      </c>
      <c r="L12" s="33">
        <f t="shared" si="0"/>
        <v>89.200000000000017</v>
      </c>
      <c r="M12" s="7"/>
    </row>
    <row r="13" spans="1:15" x14ac:dyDescent="0.2">
      <c r="A13" s="7"/>
      <c r="B13" s="7"/>
      <c r="C13" s="7"/>
      <c r="D13" s="7"/>
      <c r="E13" s="7"/>
      <c r="F13" s="7"/>
      <c r="G13" s="7"/>
      <c r="H13" s="7"/>
      <c r="I13" s="7"/>
      <c r="J13" s="7"/>
      <c r="K13" s="7"/>
      <c r="L13" s="7"/>
      <c r="M13" s="7"/>
    </row>
    <row r="14" spans="1:15" x14ac:dyDescent="0.2">
      <c r="A14" s="7"/>
      <c r="B14" s="7"/>
      <c r="C14" s="7"/>
      <c r="D14" s="7"/>
      <c r="E14" s="7"/>
      <c r="F14" s="7"/>
      <c r="G14" s="7"/>
      <c r="H14" s="7"/>
      <c r="I14" s="7"/>
      <c r="J14" s="7"/>
      <c r="K14" s="7"/>
      <c r="L14" s="7"/>
      <c r="M14" s="7"/>
    </row>
    <row r="15" spans="1:15" x14ac:dyDescent="0.2">
      <c r="A15" s="7"/>
      <c r="B15" s="7"/>
      <c r="C15" s="7"/>
      <c r="D15" s="7"/>
      <c r="E15" s="7"/>
      <c r="F15" s="7"/>
      <c r="G15" s="7"/>
      <c r="H15" s="7"/>
      <c r="I15" s="7"/>
      <c r="J15" s="7"/>
      <c r="K15" s="7"/>
      <c r="L15" s="7"/>
      <c r="M15" s="7"/>
    </row>
    <row r="16" spans="1:15"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10">
    <mergeCell ref="A8:C8"/>
    <mergeCell ref="A9:C9"/>
    <mergeCell ref="A10:C10"/>
    <mergeCell ref="A11:C11"/>
    <mergeCell ref="A12:C12"/>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K25" sqref="K25"/>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3" ht="15.75" x14ac:dyDescent="0.25">
      <c r="A1" s="9" t="s">
        <v>0</v>
      </c>
      <c r="B1" s="8"/>
      <c r="C1" s="8"/>
      <c r="D1" s="8"/>
      <c r="E1" s="4"/>
      <c r="F1" s="4"/>
      <c r="G1" s="4"/>
      <c r="H1" s="4"/>
      <c r="I1" s="4"/>
    </row>
    <row r="2" spans="1:13" ht="15.75" x14ac:dyDescent="0.25">
      <c r="A2" s="4"/>
      <c r="B2" s="3"/>
      <c r="C2" s="3"/>
      <c r="D2" s="3"/>
      <c r="E2" s="3"/>
      <c r="F2" s="3"/>
      <c r="G2" s="3"/>
      <c r="H2" s="3"/>
      <c r="I2" s="3"/>
      <c r="J2" s="3"/>
    </row>
    <row r="3" spans="1:13" x14ac:dyDescent="0.2">
      <c r="A3" s="42"/>
      <c r="B3" s="42"/>
      <c r="C3" s="42"/>
      <c r="D3" s="21" t="s">
        <v>6</v>
      </c>
      <c r="E3" s="21" t="s">
        <v>7</v>
      </c>
      <c r="F3" s="21" t="s">
        <v>8</v>
      </c>
      <c r="G3" s="21" t="s">
        <v>9</v>
      </c>
      <c r="H3" s="21" t="s">
        <v>26</v>
      </c>
      <c r="I3" s="21" t="s">
        <v>27</v>
      </c>
      <c r="J3" s="21" t="s">
        <v>28</v>
      </c>
      <c r="K3" s="34" t="s">
        <v>29</v>
      </c>
      <c r="L3" s="22" t="s">
        <v>14</v>
      </c>
      <c r="M3" s="6"/>
    </row>
    <row r="4" spans="1:13" x14ac:dyDescent="0.2">
      <c r="A4" s="43" t="s">
        <v>18</v>
      </c>
      <c r="B4" s="43"/>
      <c r="C4" s="43"/>
      <c r="D4" s="40">
        <v>34.300000000000004</v>
      </c>
      <c r="E4" s="40">
        <v>19.600000000000001</v>
      </c>
      <c r="F4" s="40">
        <v>10</v>
      </c>
      <c r="G4" s="40">
        <v>10</v>
      </c>
      <c r="H4" s="40">
        <v>5</v>
      </c>
      <c r="I4" s="40">
        <v>4.5</v>
      </c>
      <c r="J4" s="40">
        <v>5</v>
      </c>
      <c r="K4" s="40">
        <v>10</v>
      </c>
      <c r="L4" s="33">
        <f>SUM(D4:K4)</f>
        <v>98.4</v>
      </c>
    </row>
    <row r="5" spans="1:13" x14ac:dyDescent="0.2">
      <c r="A5" s="43" t="s">
        <v>19</v>
      </c>
      <c r="B5" s="43"/>
      <c r="C5" s="43"/>
      <c r="D5" s="40">
        <v>34.300000000000004</v>
      </c>
      <c r="E5" s="40">
        <v>16</v>
      </c>
      <c r="F5" s="40">
        <v>10</v>
      </c>
      <c r="G5" s="40">
        <v>10</v>
      </c>
      <c r="H5" s="40">
        <v>5</v>
      </c>
      <c r="I5" s="40">
        <v>4</v>
      </c>
      <c r="J5" s="40">
        <v>5</v>
      </c>
      <c r="K5" s="40">
        <v>10</v>
      </c>
      <c r="L5" s="33">
        <f t="shared" ref="L5:L12" si="0">SUM(D5:K5)</f>
        <v>94.300000000000011</v>
      </c>
    </row>
    <row r="6" spans="1:13" x14ac:dyDescent="0.2">
      <c r="A6" s="43" t="s">
        <v>20</v>
      </c>
      <c r="B6" s="43"/>
      <c r="C6" s="43"/>
      <c r="D6" s="40">
        <v>33.6</v>
      </c>
      <c r="E6" s="40">
        <v>12</v>
      </c>
      <c r="F6" s="40">
        <v>10</v>
      </c>
      <c r="G6" s="40">
        <v>10</v>
      </c>
      <c r="H6" s="40">
        <v>5</v>
      </c>
      <c r="I6" s="40">
        <v>5</v>
      </c>
      <c r="J6" s="40">
        <v>5</v>
      </c>
      <c r="K6" s="40">
        <v>10</v>
      </c>
      <c r="L6" s="33">
        <f t="shared" si="0"/>
        <v>90.6</v>
      </c>
    </row>
    <row r="7" spans="1:13" x14ac:dyDescent="0.2">
      <c r="A7" s="43" t="s">
        <v>21</v>
      </c>
      <c r="B7" s="43"/>
      <c r="C7" s="43"/>
      <c r="D7" s="40">
        <v>35</v>
      </c>
      <c r="E7" s="40">
        <v>19.600000000000001</v>
      </c>
      <c r="F7" s="40">
        <v>10</v>
      </c>
      <c r="G7" s="40">
        <v>10</v>
      </c>
      <c r="H7" s="40">
        <v>5</v>
      </c>
      <c r="I7" s="40">
        <v>4.5</v>
      </c>
      <c r="J7" s="40">
        <v>4.9000000000000004</v>
      </c>
      <c r="K7" s="40">
        <v>10</v>
      </c>
      <c r="L7" s="33">
        <f t="shared" si="0"/>
        <v>99</v>
      </c>
    </row>
    <row r="8" spans="1:13" x14ac:dyDescent="0.2">
      <c r="A8" s="43" t="s">
        <v>22</v>
      </c>
      <c r="B8" s="43"/>
      <c r="C8" s="43"/>
      <c r="D8" s="40">
        <v>35</v>
      </c>
      <c r="E8" s="40">
        <v>20</v>
      </c>
      <c r="F8" s="40">
        <v>10</v>
      </c>
      <c r="G8" s="40">
        <v>10</v>
      </c>
      <c r="H8" s="40">
        <v>5</v>
      </c>
      <c r="I8" s="40">
        <v>4.5</v>
      </c>
      <c r="J8" s="40">
        <v>5</v>
      </c>
      <c r="K8" s="40">
        <v>10</v>
      </c>
      <c r="L8" s="33">
        <f t="shared" si="0"/>
        <v>99.5</v>
      </c>
    </row>
    <row r="9" spans="1:13" x14ac:dyDescent="0.2">
      <c r="A9" s="43" t="s">
        <v>16</v>
      </c>
      <c r="B9" s="43"/>
      <c r="C9" s="43"/>
      <c r="D9" s="40">
        <v>34.300000000000004</v>
      </c>
      <c r="E9" s="40">
        <v>16</v>
      </c>
      <c r="F9" s="40">
        <v>10</v>
      </c>
      <c r="G9" s="40">
        <v>10</v>
      </c>
      <c r="H9" s="40">
        <v>5</v>
      </c>
      <c r="I9" s="40">
        <v>5</v>
      </c>
      <c r="J9" s="40">
        <v>4.9000000000000004</v>
      </c>
      <c r="K9" s="40">
        <v>10</v>
      </c>
      <c r="L9" s="33">
        <f t="shared" si="0"/>
        <v>95.200000000000017</v>
      </c>
    </row>
    <row r="10" spans="1:13" x14ac:dyDescent="0.2">
      <c r="A10" s="43" t="s">
        <v>23</v>
      </c>
      <c r="B10" s="43"/>
      <c r="C10" s="43"/>
      <c r="D10" s="40">
        <v>35</v>
      </c>
      <c r="E10" s="40">
        <v>20</v>
      </c>
      <c r="F10" s="40">
        <v>10</v>
      </c>
      <c r="G10" s="40">
        <v>10</v>
      </c>
      <c r="H10" s="40">
        <v>5</v>
      </c>
      <c r="I10" s="40">
        <v>5</v>
      </c>
      <c r="J10" s="40">
        <v>5</v>
      </c>
      <c r="K10" s="40">
        <v>10</v>
      </c>
      <c r="L10" s="33">
        <f t="shared" si="0"/>
        <v>100</v>
      </c>
    </row>
    <row r="11" spans="1:13" x14ac:dyDescent="0.2">
      <c r="A11" s="43" t="s">
        <v>24</v>
      </c>
      <c r="B11" s="43"/>
      <c r="C11" s="43"/>
      <c r="D11" s="40">
        <v>35</v>
      </c>
      <c r="E11" s="40">
        <v>19.600000000000001</v>
      </c>
      <c r="F11" s="40">
        <v>10</v>
      </c>
      <c r="G11" s="40">
        <v>10</v>
      </c>
      <c r="H11" s="40">
        <v>5</v>
      </c>
      <c r="I11" s="40">
        <v>4.5</v>
      </c>
      <c r="J11" s="40">
        <v>4.9000000000000004</v>
      </c>
      <c r="K11" s="40">
        <v>10</v>
      </c>
      <c r="L11" s="33">
        <f t="shared" si="0"/>
        <v>99</v>
      </c>
    </row>
    <row r="12" spans="1:13" x14ac:dyDescent="0.2">
      <c r="A12" s="43" t="s">
        <v>25</v>
      </c>
      <c r="B12" s="43"/>
      <c r="C12" s="43"/>
      <c r="D12" s="40">
        <v>35</v>
      </c>
      <c r="E12" s="40">
        <v>19.600000000000001</v>
      </c>
      <c r="F12" s="40">
        <v>8.8000000000000007</v>
      </c>
      <c r="G12" s="40">
        <v>10</v>
      </c>
      <c r="H12" s="40">
        <v>5</v>
      </c>
      <c r="I12" s="40">
        <v>4.5</v>
      </c>
      <c r="J12" s="40">
        <v>5</v>
      </c>
      <c r="K12" s="40">
        <v>10</v>
      </c>
      <c r="L12" s="33">
        <f t="shared" si="0"/>
        <v>97.9</v>
      </c>
    </row>
  </sheetData>
  <mergeCells count="10">
    <mergeCell ref="A8:C8"/>
    <mergeCell ref="A9:C9"/>
    <mergeCell ref="A10:C10"/>
    <mergeCell ref="A11:C11"/>
    <mergeCell ref="A12:C12"/>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Q11" sqref="Q11"/>
    </sheetView>
  </sheetViews>
  <sheetFormatPr defaultRowHeight="15" x14ac:dyDescent="0.2"/>
  <cols>
    <col min="1" max="1" width="33" style="12" customWidth="1"/>
    <col min="2" max="3" width="7" style="12" bestFit="1" customWidth="1"/>
    <col min="4" max="6" width="7.7109375" style="12" customWidth="1"/>
    <col min="7" max="7" width="8.28515625" style="12" bestFit="1" customWidth="1"/>
    <col min="8" max="8" width="8.85546875" style="12" customWidth="1"/>
    <col min="9" max="9" width="7.5703125" style="12" customWidth="1"/>
    <col min="10" max="10" width="8.28515625" style="12" customWidth="1"/>
    <col min="11" max="15" width="4.140625" style="12" bestFit="1" customWidth="1"/>
    <col min="16" max="16" width="4.140625" style="12" customWidth="1"/>
    <col min="17" max="17" width="7.140625" style="12" bestFit="1" customWidth="1"/>
    <col min="18" max="16384" width="9.140625" style="12"/>
  </cols>
  <sheetData>
    <row r="1" spans="1:18" ht="15.75" x14ac:dyDescent="0.25">
      <c r="A1" s="10" t="s">
        <v>10</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44" t="s">
        <v>30</v>
      </c>
      <c r="B3" s="44"/>
      <c r="C3" s="44"/>
      <c r="D3" s="44"/>
      <c r="E3" s="44"/>
      <c r="F3" s="44"/>
      <c r="G3" s="44"/>
      <c r="H3" s="44"/>
      <c r="I3" s="44"/>
    </row>
    <row r="4" spans="1:18" x14ac:dyDescent="0.2">
      <c r="A4" s="11"/>
      <c r="B4" s="11"/>
      <c r="C4" s="11"/>
      <c r="D4" s="11"/>
      <c r="E4" s="11"/>
      <c r="F4" s="11"/>
      <c r="G4" s="11"/>
      <c r="H4" s="13"/>
      <c r="I4" s="13"/>
    </row>
    <row r="5" spans="1:18" ht="15.75" x14ac:dyDescent="0.25">
      <c r="F5" s="26"/>
      <c r="G5" s="26"/>
      <c r="H5" s="25" t="s">
        <v>14</v>
      </c>
      <c r="I5" s="14"/>
      <c r="J5" s="25"/>
      <c r="K5" s="14"/>
      <c r="Q5" s="45" t="s">
        <v>12</v>
      </c>
      <c r="R5" s="45"/>
    </row>
    <row r="6" spans="1:18" s="17" customFormat="1" ht="135" customHeight="1" x14ac:dyDescent="0.2">
      <c r="A6" s="15"/>
      <c r="B6" s="16" t="s">
        <v>1</v>
      </c>
      <c r="C6" s="16" t="s">
        <v>2</v>
      </c>
      <c r="D6" s="16" t="s">
        <v>3</v>
      </c>
      <c r="E6" s="16" t="s">
        <v>4</v>
      </c>
      <c r="F6" s="16" t="s">
        <v>5</v>
      </c>
      <c r="G6" s="16" t="s">
        <v>17</v>
      </c>
      <c r="H6" s="29" t="s">
        <v>13</v>
      </c>
      <c r="J6" s="12"/>
      <c r="K6" s="16" t="str">
        <f>B6</f>
        <v>Evaluator 1</v>
      </c>
      <c r="L6" s="16" t="str">
        <f t="shared" ref="L6:P6" si="0">C6</f>
        <v>Evaluator 2</v>
      </c>
      <c r="M6" s="16" t="str">
        <f t="shared" si="0"/>
        <v>Evaluator 3</v>
      </c>
      <c r="N6" s="16" t="str">
        <f t="shared" si="0"/>
        <v>Evaluator 4</v>
      </c>
      <c r="O6" s="16" t="str">
        <f t="shared" si="0"/>
        <v>Evaluator 5</v>
      </c>
      <c r="P6" s="16" t="str">
        <f t="shared" si="0"/>
        <v>Evaluator 6</v>
      </c>
      <c r="Q6" s="29" t="s">
        <v>15</v>
      </c>
      <c r="R6" s="23" t="s">
        <v>11</v>
      </c>
    </row>
    <row r="7" spans="1:18" ht="16.5" customHeight="1" x14ac:dyDescent="0.25">
      <c r="A7" s="41" t="str">
        <f>'Evaluator 1'!A4:C4</f>
        <v>Austin Commercial</v>
      </c>
      <c r="B7" s="35">
        <f>'Evaluator 1'!L4</f>
        <v>85.3</v>
      </c>
      <c r="C7" s="35">
        <f>'Evaluator 2'!L4</f>
        <v>91.6</v>
      </c>
      <c r="D7" s="35">
        <f>'Evaluator 3'!L4</f>
        <v>76</v>
      </c>
      <c r="E7" s="35">
        <f>'Evaluator 4'!L4</f>
        <v>83.5</v>
      </c>
      <c r="F7" s="35">
        <f>'Evaluator 5'!L4</f>
        <v>91</v>
      </c>
      <c r="G7" s="35">
        <f>'Evaluator 6'!L4</f>
        <v>98.4</v>
      </c>
      <c r="H7" s="30">
        <f>AVERAGE(B7:G7)</f>
        <v>87.633333333333326</v>
      </c>
      <c r="I7" s="27"/>
      <c r="J7" s="27"/>
      <c r="K7" s="18">
        <f>RANK(B7,$B$7:$B$15,0)</f>
        <v>2</v>
      </c>
      <c r="L7" s="18">
        <f>RANK(C7,$C$7:$C$15,0)</f>
        <v>1</v>
      </c>
      <c r="M7" s="18">
        <f t="shared" ref="M7:M15" si="1">RANK(D7,$D$7:$D$15,0)</f>
        <v>4</v>
      </c>
      <c r="N7" s="18">
        <f t="shared" ref="N7:N15" si="2">RANK(E7,$E$7:$E$15,0)</f>
        <v>3</v>
      </c>
      <c r="O7" s="18">
        <f t="shared" ref="O7:O15" si="3">RANK(F7,$F$7:$F$15,0)</f>
        <v>3</v>
      </c>
      <c r="P7" s="18">
        <f t="shared" ref="P7:P15" si="4">RANK(G7,$G$7:$G$15,0)</f>
        <v>5</v>
      </c>
      <c r="Q7" s="31">
        <f>AVERAGE(K7:P7)</f>
        <v>3</v>
      </c>
      <c r="R7" s="32">
        <f>RANK(Q7,$Q$7:$Q$15,1)</f>
        <v>2</v>
      </c>
    </row>
    <row r="8" spans="1:18" ht="16.5" customHeight="1" x14ac:dyDescent="0.25">
      <c r="A8" s="19" t="str">
        <f>'Evaluator 1'!A5:C5</f>
        <v>Bartlett Cocke (BCGC)</v>
      </c>
      <c r="B8" s="35">
        <f>'Evaluator 1'!L5</f>
        <v>79.900000000000006</v>
      </c>
      <c r="C8" s="35">
        <f>'Evaluator 2'!L5</f>
        <v>83.600000000000009</v>
      </c>
      <c r="D8" s="35">
        <f>'Evaluator 3'!L5</f>
        <v>68</v>
      </c>
      <c r="E8" s="35">
        <f>'Evaluator 4'!L5</f>
        <v>83</v>
      </c>
      <c r="F8" s="35">
        <f>'Evaluator 5'!L5</f>
        <v>83.799999999999983</v>
      </c>
      <c r="G8" s="35">
        <f>'Evaluator 6'!L5</f>
        <v>94.300000000000011</v>
      </c>
      <c r="H8" s="30">
        <f t="shared" ref="H8:H15" si="5">AVERAGE(B8:G8)</f>
        <v>82.1</v>
      </c>
      <c r="I8" s="28"/>
      <c r="J8" s="28"/>
      <c r="K8" s="18">
        <f t="shared" ref="K8:K15" si="6">RANK(B8,$B$7:$B$15,0)</f>
        <v>5</v>
      </c>
      <c r="L8" s="18">
        <f t="shared" ref="L8:L15" si="7">RANK(C8,$C$7:$C$15,0)</f>
        <v>9</v>
      </c>
      <c r="M8" s="18">
        <f t="shared" si="1"/>
        <v>8</v>
      </c>
      <c r="N8" s="18">
        <f t="shared" si="2"/>
        <v>4</v>
      </c>
      <c r="O8" s="18">
        <f t="shared" si="3"/>
        <v>7</v>
      </c>
      <c r="P8" s="18">
        <f t="shared" si="4"/>
        <v>8</v>
      </c>
      <c r="Q8" s="31">
        <f t="shared" ref="Q8:Q15" si="8">AVERAGE(K8:P8)</f>
        <v>6.833333333333333</v>
      </c>
      <c r="R8" s="32">
        <f t="shared" ref="R8:R15" si="9">RANK(Q8,$Q$7:$Q$15,1)</f>
        <v>7</v>
      </c>
    </row>
    <row r="9" spans="1:18" ht="16.5" customHeight="1" x14ac:dyDescent="0.25">
      <c r="A9" s="19" t="str">
        <f>'Evaluator 1'!A6:C6</f>
        <v>Flintco</v>
      </c>
      <c r="B9" s="35">
        <f>'Evaluator 1'!L6</f>
        <v>71.5</v>
      </c>
      <c r="C9" s="35">
        <f>'Evaluator 2'!L6</f>
        <v>86.499999999999986</v>
      </c>
      <c r="D9" s="35">
        <f>'Evaluator 3'!L6</f>
        <v>67</v>
      </c>
      <c r="E9" s="35">
        <f>'Evaluator 4'!L6</f>
        <v>80.5</v>
      </c>
      <c r="F9" s="35">
        <f>'Evaluator 5'!L6</f>
        <v>82</v>
      </c>
      <c r="G9" s="35">
        <f>'Evaluator 6'!L6</f>
        <v>90.6</v>
      </c>
      <c r="H9" s="30">
        <f t="shared" si="5"/>
        <v>79.683333333333337</v>
      </c>
      <c r="I9" s="28"/>
      <c r="J9" s="28"/>
      <c r="K9" s="18">
        <f t="shared" si="6"/>
        <v>7</v>
      </c>
      <c r="L9" s="18">
        <f t="shared" si="7"/>
        <v>7</v>
      </c>
      <c r="M9" s="18">
        <f t="shared" si="1"/>
        <v>9</v>
      </c>
      <c r="N9" s="18">
        <f t="shared" si="2"/>
        <v>6</v>
      </c>
      <c r="O9" s="18">
        <f t="shared" si="3"/>
        <v>8</v>
      </c>
      <c r="P9" s="18">
        <f t="shared" si="4"/>
        <v>9</v>
      </c>
      <c r="Q9" s="31">
        <f t="shared" si="8"/>
        <v>7.666666666666667</v>
      </c>
      <c r="R9" s="32">
        <f t="shared" si="9"/>
        <v>8</v>
      </c>
    </row>
    <row r="10" spans="1:18" ht="15.75" x14ac:dyDescent="0.25">
      <c r="A10" s="19" t="str">
        <f>'Evaluator 1'!A7:C7</f>
        <v>Kitchell</v>
      </c>
      <c r="B10" s="35">
        <f>'Evaluator 1'!L7</f>
        <v>68.5</v>
      </c>
      <c r="C10" s="35">
        <f>'Evaluator 2'!L7</f>
        <v>91.100000000000009</v>
      </c>
      <c r="D10" s="35">
        <f>'Evaluator 3'!L7</f>
        <v>74</v>
      </c>
      <c r="E10" s="35">
        <f>'Evaluator 4'!L7</f>
        <v>80.5</v>
      </c>
      <c r="F10" s="35">
        <f>'Evaluator 5'!L7</f>
        <v>94.600000000000009</v>
      </c>
      <c r="G10" s="35">
        <f>'Evaluator 6'!L7</f>
        <v>99</v>
      </c>
      <c r="H10" s="30">
        <f t="shared" si="5"/>
        <v>84.616666666666674</v>
      </c>
      <c r="J10" s="24"/>
      <c r="K10" s="18">
        <f t="shared" si="6"/>
        <v>8</v>
      </c>
      <c r="L10" s="18">
        <f t="shared" si="7"/>
        <v>2</v>
      </c>
      <c r="M10" s="18">
        <f t="shared" si="1"/>
        <v>5</v>
      </c>
      <c r="N10" s="18">
        <f t="shared" si="2"/>
        <v>6</v>
      </c>
      <c r="O10" s="18">
        <f t="shared" si="3"/>
        <v>2</v>
      </c>
      <c r="P10" s="18">
        <f t="shared" si="4"/>
        <v>3</v>
      </c>
      <c r="Q10" s="31">
        <f t="shared" si="8"/>
        <v>4.333333333333333</v>
      </c>
      <c r="R10" s="32">
        <f t="shared" si="9"/>
        <v>5</v>
      </c>
    </row>
    <row r="11" spans="1:18" ht="15.75" x14ac:dyDescent="0.25">
      <c r="A11" s="19" t="str">
        <f>'Evaluator 1'!A8:C8</f>
        <v>Manhattan</v>
      </c>
      <c r="B11" s="35">
        <f>'Evaluator 1'!L8</f>
        <v>66.5</v>
      </c>
      <c r="C11" s="35">
        <f>'Evaluator 2'!L8</f>
        <v>87.500000000000014</v>
      </c>
      <c r="D11" s="35">
        <f>'Evaluator 3'!L8</f>
        <v>73.5</v>
      </c>
      <c r="E11" s="35">
        <f>'Evaluator 4'!L8</f>
        <v>78.5</v>
      </c>
      <c r="F11" s="35">
        <f>'Evaluator 5'!L8</f>
        <v>85.600000000000009</v>
      </c>
      <c r="G11" s="35">
        <f>'Evaluator 6'!L8</f>
        <v>99.5</v>
      </c>
      <c r="H11" s="30">
        <f t="shared" si="5"/>
        <v>81.850000000000009</v>
      </c>
      <c r="K11" s="18">
        <f t="shared" si="6"/>
        <v>9</v>
      </c>
      <c r="L11" s="18">
        <f t="shared" si="7"/>
        <v>6</v>
      </c>
      <c r="M11" s="18">
        <f t="shared" si="1"/>
        <v>6</v>
      </c>
      <c r="N11" s="18">
        <f t="shared" si="2"/>
        <v>8</v>
      </c>
      <c r="O11" s="18">
        <f t="shared" si="3"/>
        <v>6</v>
      </c>
      <c r="P11" s="18">
        <f t="shared" si="4"/>
        <v>2</v>
      </c>
      <c r="Q11" s="31">
        <f t="shared" si="8"/>
        <v>6.166666666666667</v>
      </c>
      <c r="R11" s="32">
        <f t="shared" si="9"/>
        <v>6</v>
      </c>
    </row>
    <row r="12" spans="1:18" ht="15.75" x14ac:dyDescent="0.25">
      <c r="A12" s="19" t="str">
        <f>'Evaluator 1'!A9:C9</f>
        <v>Morganti</v>
      </c>
      <c r="B12" s="35">
        <f>'Evaluator 1'!L9</f>
        <v>79</v>
      </c>
      <c r="C12" s="35">
        <f>'Evaluator 2'!L9</f>
        <v>85.300000000000011</v>
      </c>
      <c r="D12" s="35">
        <f>'Evaluator 3'!L9</f>
        <v>71</v>
      </c>
      <c r="E12" s="35">
        <f>'Evaluator 4'!L9</f>
        <v>74</v>
      </c>
      <c r="F12" s="35">
        <f>'Evaluator 5'!L9</f>
        <v>78.399999999999991</v>
      </c>
      <c r="G12" s="35">
        <f>'Evaluator 6'!L9</f>
        <v>95.200000000000017</v>
      </c>
      <c r="H12" s="30">
        <f t="shared" si="5"/>
        <v>80.483333333333334</v>
      </c>
      <c r="K12" s="18">
        <f t="shared" si="6"/>
        <v>6</v>
      </c>
      <c r="L12" s="18">
        <f t="shared" si="7"/>
        <v>8</v>
      </c>
      <c r="M12" s="18">
        <f t="shared" si="1"/>
        <v>7</v>
      </c>
      <c r="N12" s="18">
        <f t="shared" si="2"/>
        <v>9</v>
      </c>
      <c r="O12" s="18">
        <f t="shared" si="3"/>
        <v>9</v>
      </c>
      <c r="P12" s="18">
        <f t="shared" si="4"/>
        <v>7</v>
      </c>
      <c r="Q12" s="31">
        <f t="shared" si="8"/>
        <v>7.666666666666667</v>
      </c>
      <c r="R12" s="32">
        <f t="shared" si="9"/>
        <v>8</v>
      </c>
    </row>
    <row r="13" spans="1:18" ht="15.75" x14ac:dyDescent="0.25">
      <c r="A13" s="41" t="str">
        <f>'Evaluator 1'!A10:C10</f>
        <v>TELLEPSEN</v>
      </c>
      <c r="B13" s="35">
        <f>'Evaluator 1'!L10</f>
        <v>82</v>
      </c>
      <c r="C13" s="35">
        <f>'Evaluator 2'!L10</f>
        <v>89.4</v>
      </c>
      <c r="D13" s="35">
        <f>'Evaluator 3'!L10</f>
        <v>77</v>
      </c>
      <c r="E13" s="35">
        <f>'Evaluator 4'!L10</f>
        <v>87</v>
      </c>
      <c r="F13" s="35">
        <f>'Evaluator 5'!L10</f>
        <v>87.399999999999991</v>
      </c>
      <c r="G13" s="35">
        <f>'Evaluator 6'!L10</f>
        <v>100</v>
      </c>
      <c r="H13" s="30">
        <f t="shared" si="5"/>
        <v>87.133333333333326</v>
      </c>
      <c r="K13" s="18">
        <f t="shared" si="6"/>
        <v>4</v>
      </c>
      <c r="L13" s="18">
        <f t="shared" si="7"/>
        <v>5</v>
      </c>
      <c r="M13" s="18">
        <f t="shared" si="1"/>
        <v>3</v>
      </c>
      <c r="N13" s="18">
        <f t="shared" si="2"/>
        <v>1</v>
      </c>
      <c r="O13" s="18">
        <f t="shared" si="3"/>
        <v>5</v>
      </c>
      <c r="P13" s="18">
        <f t="shared" si="4"/>
        <v>1</v>
      </c>
      <c r="Q13" s="31">
        <f t="shared" si="8"/>
        <v>3.1666666666666665</v>
      </c>
      <c r="R13" s="32">
        <f t="shared" si="9"/>
        <v>3</v>
      </c>
    </row>
    <row r="14" spans="1:18" ht="15.75" x14ac:dyDescent="0.25">
      <c r="A14" s="41" t="str">
        <f>'Evaluator 1'!A11:C11</f>
        <v>Turner</v>
      </c>
      <c r="B14" s="35">
        <f>'Evaluator 1'!L11</f>
        <v>87.4</v>
      </c>
      <c r="C14" s="35">
        <f>'Evaluator 2'!L11</f>
        <v>90.199999999999989</v>
      </c>
      <c r="D14" s="35">
        <f>'Evaluator 3'!L11</f>
        <v>77.5</v>
      </c>
      <c r="E14" s="35">
        <f>'Evaluator 4'!L11</f>
        <v>84</v>
      </c>
      <c r="F14" s="35">
        <f>'Evaluator 5'!L11</f>
        <v>98.200000000000017</v>
      </c>
      <c r="G14" s="35">
        <f>'Evaluator 6'!L11</f>
        <v>99</v>
      </c>
      <c r="H14" s="30">
        <f t="shared" si="5"/>
        <v>89.38333333333334</v>
      </c>
      <c r="K14" s="18">
        <f t="shared" si="6"/>
        <v>1</v>
      </c>
      <c r="L14" s="18">
        <f t="shared" si="7"/>
        <v>4</v>
      </c>
      <c r="M14" s="18">
        <f t="shared" si="1"/>
        <v>2</v>
      </c>
      <c r="N14" s="18">
        <f t="shared" si="2"/>
        <v>2</v>
      </c>
      <c r="O14" s="18">
        <f t="shared" si="3"/>
        <v>1</v>
      </c>
      <c r="P14" s="18">
        <f t="shared" si="4"/>
        <v>3</v>
      </c>
      <c r="Q14" s="31">
        <f t="shared" si="8"/>
        <v>2.1666666666666665</v>
      </c>
      <c r="R14" s="32">
        <f t="shared" si="9"/>
        <v>1</v>
      </c>
    </row>
    <row r="15" spans="1:18" ht="15.75" x14ac:dyDescent="0.25">
      <c r="A15" s="19" t="str">
        <f>'Evaluator 1'!A12:C12</f>
        <v>Vaughn</v>
      </c>
      <c r="B15" s="35">
        <f>'Evaluator 1'!L12</f>
        <v>83</v>
      </c>
      <c r="C15" s="35">
        <f>'Evaluator 2'!L12</f>
        <v>90.8</v>
      </c>
      <c r="D15" s="35">
        <f>'Evaluator 3'!L12</f>
        <v>81.5</v>
      </c>
      <c r="E15" s="35">
        <f>'Evaluator 4'!L12</f>
        <v>81.5</v>
      </c>
      <c r="F15" s="35">
        <f>'Evaluator 5'!L12</f>
        <v>89.200000000000017</v>
      </c>
      <c r="G15" s="35">
        <f>'Evaluator 6'!L12</f>
        <v>97.9</v>
      </c>
      <c r="H15" s="30">
        <f t="shared" si="5"/>
        <v>87.316666666666663</v>
      </c>
      <c r="K15" s="18">
        <f t="shared" si="6"/>
        <v>3</v>
      </c>
      <c r="L15" s="18">
        <f t="shared" si="7"/>
        <v>3</v>
      </c>
      <c r="M15" s="18">
        <f t="shared" si="1"/>
        <v>1</v>
      </c>
      <c r="N15" s="18">
        <f t="shared" si="2"/>
        <v>5</v>
      </c>
      <c r="O15" s="18">
        <f t="shared" si="3"/>
        <v>4</v>
      </c>
      <c r="P15" s="18">
        <f t="shared" si="4"/>
        <v>6</v>
      </c>
      <c r="Q15" s="31">
        <f t="shared" si="8"/>
        <v>3.6666666666666665</v>
      </c>
      <c r="R15" s="32">
        <f t="shared" si="9"/>
        <v>4</v>
      </c>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tabSelected="1" workbookViewId="0">
      <selection activeCell="O28" sqref="O28"/>
    </sheetView>
  </sheetViews>
  <sheetFormatPr defaultRowHeight="12.75" x14ac:dyDescent="0.2"/>
  <cols>
    <col min="1" max="1" width="26.5703125" style="48" customWidth="1"/>
    <col min="2" max="2" width="7.42578125" style="48" customWidth="1"/>
    <col min="3" max="4" width="11.7109375" style="48" customWidth="1"/>
    <col min="5" max="5" width="6.5703125" style="48" customWidth="1"/>
    <col min="6" max="6" width="10.5703125" style="48" bestFit="1" customWidth="1"/>
    <col min="7" max="7" width="9.140625" style="48" customWidth="1"/>
    <col min="8" max="8" width="6.5703125" style="48" customWidth="1"/>
    <col min="9" max="9" width="10.5703125" style="48" bestFit="1" customWidth="1"/>
    <col min="10" max="10" width="9.140625" style="48" customWidth="1"/>
    <col min="11" max="11" width="6.5703125" style="48" customWidth="1"/>
    <col min="12" max="12" width="10.5703125" style="48" bestFit="1" customWidth="1"/>
    <col min="13" max="14" width="9.140625" style="48" customWidth="1"/>
    <col min="15" max="15" width="13.42578125" style="48" customWidth="1"/>
    <col min="16" max="16" width="9.5703125" style="48" customWidth="1"/>
    <col min="17" max="18" width="9.140625" style="48" customWidth="1"/>
    <col min="19" max="19" width="13.42578125" style="48" customWidth="1"/>
    <col min="20" max="20" width="17.5703125" style="48" customWidth="1"/>
    <col min="21" max="22" width="9.140625" style="48" customWidth="1"/>
    <col min="23" max="23" width="6.5703125" style="48" customWidth="1"/>
    <col min="24" max="24" width="10.5703125" style="48" bestFit="1" customWidth="1"/>
    <col min="25" max="25" width="14.140625" style="48" customWidth="1"/>
    <col min="26" max="26" width="7.140625" style="48" customWidth="1"/>
    <col min="27" max="27" width="6.140625" style="48" customWidth="1"/>
    <col min="28" max="28" width="15.140625" style="48" bestFit="1" customWidth="1"/>
    <col min="29" max="29" width="20" style="48" bestFit="1" customWidth="1"/>
    <col min="30" max="16384" width="9.140625" style="48"/>
  </cols>
  <sheetData>
    <row r="1" spans="1:26" ht="15.75" x14ac:dyDescent="0.25">
      <c r="A1" s="46" t="s">
        <v>31</v>
      </c>
      <c r="B1" s="46"/>
      <c r="C1" s="46"/>
      <c r="D1" s="46"/>
      <c r="E1" s="46"/>
      <c r="F1" s="46"/>
      <c r="G1" s="46"/>
      <c r="H1" s="46"/>
      <c r="I1" s="46"/>
      <c r="J1" s="46"/>
      <c r="K1" s="47"/>
      <c r="L1" s="47"/>
      <c r="M1" s="47"/>
      <c r="N1" s="47"/>
      <c r="O1" s="47"/>
      <c r="P1" s="47"/>
      <c r="Q1" s="47"/>
      <c r="R1" s="47"/>
      <c r="S1" s="47"/>
      <c r="T1" s="47"/>
      <c r="U1" s="47"/>
      <c r="V1" s="47"/>
      <c r="W1" s="47"/>
      <c r="X1" s="47"/>
      <c r="Y1" s="47"/>
    </row>
    <row r="2" spans="1:26" ht="15.75" x14ac:dyDescent="0.25">
      <c r="A2" s="49" t="s">
        <v>30</v>
      </c>
      <c r="B2" s="50"/>
      <c r="C2" s="50"/>
      <c r="D2" s="50"/>
      <c r="E2" s="50"/>
      <c r="F2" s="50"/>
      <c r="G2" s="50"/>
      <c r="H2" s="50"/>
      <c r="I2" s="50"/>
      <c r="J2" s="50"/>
      <c r="K2" s="50"/>
      <c r="L2" s="50"/>
      <c r="M2" s="50"/>
      <c r="N2" s="50"/>
      <c r="O2" s="50"/>
      <c r="P2" s="50"/>
      <c r="Q2" s="50"/>
      <c r="R2" s="50"/>
      <c r="S2" s="50"/>
      <c r="T2" s="50"/>
      <c r="U2" s="50"/>
      <c r="V2" s="50"/>
      <c r="W2" s="50"/>
      <c r="X2" s="50"/>
      <c r="Y2" s="50"/>
    </row>
    <row r="3" spans="1:26" x14ac:dyDescent="0.2">
      <c r="A3" s="51"/>
      <c r="B3" s="52"/>
      <c r="C3" s="52"/>
      <c r="D3" s="52"/>
    </row>
    <row r="4" spans="1:26" ht="15" customHeight="1" x14ac:dyDescent="0.2">
      <c r="A4" s="53" t="s">
        <v>32</v>
      </c>
      <c r="B4" s="54"/>
      <c r="C4" s="54"/>
      <c r="D4" s="54"/>
      <c r="E4" s="55"/>
    </row>
    <row r="5" spans="1:26" ht="15" customHeight="1" x14ac:dyDescent="0.2">
      <c r="A5" s="56"/>
      <c r="D5" s="57"/>
      <c r="E5" s="55"/>
    </row>
    <row r="6" spans="1:26" ht="15" customHeight="1" x14ac:dyDescent="0.2"/>
    <row r="7" spans="1:26" ht="15" customHeight="1" x14ac:dyDescent="0.2"/>
    <row r="9" spans="1:26" ht="11.25" customHeight="1" thickBot="1" x14ac:dyDescent="0.25"/>
    <row r="10" spans="1:26" s="58" customFormat="1" ht="13.5" thickBot="1" x14ac:dyDescent="0.25">
      <c r="B10" s="59" t="s">
        <v>33</v>
      </c>
      <c r="C10" s="60"/>
      <c r="D10" s="61"/>
      <c r="E10" s="59" t="s">
        <v>34</v>
      </c>
      <c r="F10" s="60"/>
      <c r="G10" s="61"/>
      <c r="H10" s="59" t="s">
        <v>35</v>
      </c>
      <c r="I10" s="60"/>
      <c r="J10" s="61"/>
      <c r="K10" s="59" t="s">
        <v>36</v>
      </c>
      <c r="L10" s="60"/>
      <c r="M10" s="61"/>
      <c r="N10" s="59" t="s">
        <v>37</v>
      </c>
      <c r="O10" s="60"/>
      <c r="P10" s="61"/>
      <c r="Q10" s="59" t="s">
        <v>38</v>
      </c>
      <c r="R10" s="60"/>
      <c r="S10" s="61"/>
      <c r="T10" s="59" t="s">
        <v>39</v>
      </c>
      <c r="U10" s="60"/>
      <c r="V10" s="61"/>
      <c r="W10" s="59" t="s">
        <v>40</v>
      </c>
      <c r="X10" s="60"/>
      <c r="Y10" s="61"/>
    </row>
    <row r="11" spans="1:26" s="58" customFormat="1" ht="92.25" customHeight="1" thickBot="1" x14ac:dyDescent="0.25">
      <c r="B11" s="62" t="s">
        <v>41</v>
      </c>
      <c r="C11" s="63"/>
      <c r="D11" s="64"/>
      <c r="E11" s="62" t="s">
        <v>42</v>
      </c>
      <c r="F11" s="63"/>
      <c r="G11" s="64"/>
      <c r="H11" s="62" t="s">
        <v>43</v>
      </c>
      <c r="I11" s="63"/>
      <c r="J11" s="64"/>
      <c r="K11" s="62" t="s">
        <v>44</v>
      </c>
      <c r="L11" s="63"/>
      <c r="M11" s="64"/>
      <c r="N11" s="62" t="s">
        <v>45</v>
      </c>
      <c r="O11" s="63"/>
      <c r="P11" s="64"/>
      <c r="Q11" s="62" t="s">
        <v>46</v>
      </c>
      <c r="R11" s="63"/>
      <c r="S11" s="64"/>
      <c r="T11" s="62" t="s">
        <v>47</v>
      </c>
      <c r="U11" s="63"/>
      <c r="V11" s="64"/>
      <c r="W11" s="65" t="s">
        <v>48</v>
      </c>
      <c r="X11" s="63"/>
      <c r="Y11" s="64"/>
    </row>
    <row r="12" spans="1:26" s="71" customFormat="1" ht="23.25" thickBot="1" x14ac:dyDescent="0.25">
      <c r="A12" s="66"/>
      <c r="B12" s="67" t="s">
        <v>49</v>
      </c>
      <c r="C12" s="68"/>
      <c r="D12" s="69"/>
      <c r="E12" s="67" t="s">
        <v>49</v>
      </c>
      <c r="F12" s="68"/>
      <c r="G12" s="69"/>
      <c r="H12" s="67" t="s">
        <v>49</v>
      </c>
      <c r="I12" s="68"/>
      <c r="J12" s="69"/>
      <c r="K12" s="67" t="s">
        <v>49</v>
      </c>
      <c r="L12" s="68"/>
      <c r="M12" s="69"/>
      <c r="N12" s="67" t="s">
        <v>49</v>
      </c>
      <c r="O12" s="68"/>
      <c r="P12" s="69"/>
      <c r="Q12" s="67" t="s">
        <v>49</v>
      </c>
      <c r="R12" s="68"/>
      <c r="S12" s="69"/>
      <c r="T12" s="67" t="s">
        <v>49</v>
      </c>
      <c r="U12" s="68"/>
      <c r="V12" s="69"/>
      <c r="W12" s="67" t="s">
        <v>49</v>
      </c>
      <c r="X12" s="68"/>
      <c r="Y12" s="69"/>
      <c r="Z12" s="70" t="s">
        <v>50</v>
      </c>
    </row>
    <row r="13" spans="1:26" ht="15" customHeight="1" x14ac:dyDescent="0.2">
      <c r="A13" s="72" t="s">
        <v>18</v>
      </c>
      <c r="B13" s="73"/>
      <c r="C13" s="74">
        <v>7</v>
      </c>
      <c r="D13" s="75">
        <f t="shared" ref="D13:D21" si="0">B13*$C$13</f>
        <v>0</v>
      </c>
      <c r="E13" s="73"/>
      <c r="F13" s="74">
        <v>4</v>
      </c>
      <c r="G13" s="75">
        <f>E13*$F$13</f>
        <v>0</v>
      </c>
      <c r="H13" s="73"/>
      <c r="I13" s="74">
        <v>2</v>
      </c>
      <c r="J13" s="75">
        <f>H13*$I$13</f>
        <v>0</v>
      </c>
      <c r="K13" s="73"/>
      <c r="L13" s="74">
        <v>2</v>
      </c>
      <c r="M13" s="75">
        <f>K13*$L$13</f>
        <v>0</v>
      </c>
      <c r="N13" s="73"/>
      <c r="O13" s="74">
        <v>1</v>
      </c>
      <c r="P13" s="75">
        <f>N13*$O$13</f>
        <v>0</v>
      </c>
      <c r="Q13" s="73"/>
      <c r="R13" s="74">
        <v>1</v>
      </c>
      <c r="S13" s="75">
        <f>Q13*$R$13</f>
        <v>0</v>
      </c>
      <c r="T13" s="73"/>
      <c r="U13" s="74">
        <v>1</v>
      </c>
      <c r="V13" s="75">
        <f>T13*$U$13</f>
        <v>0</v>
      </c>
      <c r="W13" s="73"/>
      <c r="X13" s="74">
        <v>2</v>
      </c>
      <c r="Y13" s="75">
        <f>W13*$X$13</f>
        <v>0</v>
      </c>
      <c r="Z13" s="76">
        <f>D13+G13+J13+M13+Y13+P13+S13+V13</f>
        <v>0</v>
      </c>
    </row>
    <row r="14" spans="1:26" ht="15" customHeight="1" x14ac:dyDescent="0.2">
      <c r="A14" s="72" t="s">
        <v>19</v>
      </c>
      <c r="B14" s="73"/>
      <c r="C14" s="74"/>
      <c r="D14" s="75">
        <f t="shared" si="0"/>
        <v>0</v>
      </c>
      <c r="E14" s="73"/>
      <c r="F14" s="74"/>
      <c r="G14" s="75">
        <f t="shared" ref="G14:G21" si="1">E14*$F$13</f>
        <v>0</v>
      </c>
      <c r="H14" s="73"/>
      <c r="I14" s="74"/>
      <c r="J14" s="75">
        <f t="shared" ref="J14:J21" si="2">H14*$I$13</f>
        <v>0</v>
      </c>
      <c r="K14" s="73"/>
      <c r="L14" s="74"/>
      <c r="M14" s="75">
        <f t="shared" ref="M14:M21" si="3">K14*$L$13</f>
        <v>0</v>
      </c>
      <c r="N14" s="73"/>
      <c r="O14" s="74"/>
      <c r="P14" s="75">
        <f t="shared" ref="P14:P21" si="4">N14*$O$13</f>
        <v>0</v>
      </c>
      <c r="Q14" s="73"/>
      <c r="R14" s="74"/>
      <c r="S14" s="75">
        <f t="shared" ref="S14:S21" si="5">Q14*$R$13</f>
        <v>0</v>
      </c>
      <c r="T14" s="73"/>
      <c r="U14" s="74"/>
      <c r="V14" s="75">
        <f t="shared" ref="V14:V21" si="6">T14*$U$13</f>
        <v>0</v>
      </c>
      <c r="W14" s="73"/>
      <c r="X14" s="74"/>
      <c r="Y14" s="75">
        <f t="shared" ref="Y14:Y21" si="7">W14*$X$13</f>
        <v>0</v>
      </c>
      <c r="Z14" s="76">
        <f t="shared" ref="Z14:Z21" si="8">D14+G14+J14+M14+Y14+P14+S14+V14</f>
        <v>0</v>
      </c>
    </row>
    <row r="15" spans="1:26" ht="15" customHeight="1" x14ac:dyDescent="0.2">
      <c r="A15" s="72" t="s">
        <v>20</v>
      </c>
      <c r="B15" s="73"/>
      <c r="C15" s="74"/>
      <c r="D15" s="75">
        <f t="shared" si="0"/>
        <v>0</v>
      </c>
      <c r="E15" s="73"/>
      <c r="F15" s="74"/>
      <c r="G15" s="75">
        <f t="shared" si="1"/>
        <v>0</v>
      </c>
      <c r="H15" s="73"/>
      <c r="I15" s="74"/>
      <c r="J15" s="75">
        <f t="shared" si="2"/>
        <v>0</v>
      </c>
      <c r="K15" s="73"/>
      <c r="L15" s="74"/>
      <c r="M15" s="75">
        <f t="shared" si="3"/>
        <v>0</v>
      </c>
      <c r="N15" s="73"/>
      <c r="O15" s="74"/>
      <c r="P15" s="75">
        <f t="shared" si="4"/>
        <v>0</v>
      </c>
      <c r="Q15" s="73"/>
      <c r="R15" s="74"/>
      <c r="S15" s="75">
        <f t="shared" si="5"/>
        <v>0</v>
      </c>
      <c r="T15" s="73"/>
      <c r="U15" s="74"/>
      <c r="V15" s="75">
        <f t="shared" si="6"/>
        <v>0</v>
      </c>
      <c r="W15" s="73"/>
      <c r="X15" s="74"/>
      <c r="Y15" s="75">
        <f t="shared" si="7"/>
        <v>0</v>
      </c>
      <c r="Z15" s="76">
        <f t="shared" si="8"/>
        <v>0</v>
      </c>
    </row>
    <row r="16" spans="1:26" ht="15" customHeight="1" x14ac:dyDescent="0.2">
      <c r="A16" s="72" t="s">
        <v>21</v>
      </c>
      <c r="B16" s="73"/>
      <c r="C16" s="74"/>
      <c r="D16" s="75">
        <f t="shared" si="0"/>
        <v>0</v>
      </c>
      <c r="E16" s="73"/>
      <c r="F16" s="74"/>
      <c r="G16" s="75">
        <f t="shared" si="1"/>
        <v>0</v>
      </c>
      <c r="H16" s="73"/>
      <c r="I16" s="74"/>
      <c r="J16" s="75">
        <f t="shared" si="2"/>
        <v>0</v>
      </c>
      <c r="K16" s="73"/>
      <c r="L16" s="74"/>
      <c r="M16" s="75">
        <f t="shared" si="3"/>
        <v>0</v>
      </c>
      <c r="N16" s="73"/>
      <c r="O16" s="74"/>
      <c r="P16" s="75">
        <f t="shared" si="4"/>
        <v>0</v>
      </c>
      <c r="Q16" s="73"/>
      <c r="R16" s="74"/>
      <c r="S16" s="75">
        <f t="shared" si="5"/>
        <v>0</v>
      </c>
      <c r="T16" s="73"/>
      <c r="U16" s="74"/>
      <c r="V16" s="75">
        <f t="shared" si="6"/>
        <v>0</v>
      </c>
      <c r="W16" s="73"/>
      <c r="X16" s="74"/>
      <c r="Y16" s="75">
        <f t="shared" si="7"/>
        <v>0</v>
      </c>
      <c r="Z16" s="76">
        <f t="shared" si="8"/>
        <v>0</v>
      </c>
    </row>
    <row r="17" spans="1:29" ht="15" customHeight="1" x14ac:dyDescent="0.2">
      <c r="A17" s="72" t="s">
        <v>22</v>
      </c>
      <c r="B17" s="73"/>
      <c r="C17" s="74"/>
      <c r="D17" s="75">
        <f t="shared" si="0"/>
        <v>0</v>
      </c>
      <c r="E17" s="73"/>
      <c r="F17" s="74"/>
      <c r="G17" s="75">
        <f t="shared" si="1"/>
        <v>0</v>
      </c>
      <c r="H17" s="73"/>
      <c r="I17" s="74"/>
      <c r="J17" s="75">
        <f t="shared" si="2"/>
        <v>0</v>
      </c>
      <c r="K17" s="73"/>
      <c r="L17" s="74"/>
      <c r="M17" s="75">
        <f t="shared" si="3"/>
        <v>0</v>
      </c>
      <c r="N17" s="73"/>
      <c r="O17" s="74"/>
      <c r="P17" s="75">
        <f t="shared" si="4"/>
        <v>0</v>
      </c>
      <c r="Q17" s="73"/>
      <c r="R17" s="74"/>
      <c r="S17" s="75">
        <f t="shared" si="5"/>
        <v>0</v>
      </c>
      <c r="T17" s="73"/>
      <c r="U17" s="74"/>
      <c r="V17" s="75">
        <f t="shared" si="6"/>
        <v>0</v>
      </c>
      <c r="W17" s="73"/>
      <c r="X17" s="74"/>
      <c r="Y17" s="75">
        <f t="shared" si="7"/>
        <v>0</v>
      </c>
      <c r="Z17" s="76">
        <f t="shared" si="8"/>
        <v>0</v>
      </c>
    </row>
    <row r="18" spans="1:29" ht="15" customHeight="1" x14ac:dyDescent="0.2">
      <c r="A18" s="72" t="s">
        <v>16</v>
      </c>
      <c r="B18" s="73"/>
      <c r="C18" s="74"/>
      <c r="D18" s="75">
        <f t="shared" si="0"/>
        <v>0</v>
      </c>
      <c r="E18" s="73"/>
      <c r="F18" s="74"/>
      <c r="G18" s="75">
        <f t="shared" si="1"/>
        <v>0</v>
      </c>
      <c r="H18" s="73"/>
      <c r="I18" s="74"/>
      <c r="J18" s="75">
        <f t="shared" si="2"/>
        <v>0</v>
      </c>
      <c r="K18" s="73"/>
      <c r="L18" s="74"/>
      <c r="M18" s="75">
        <f t="shared" si="3"/>
        <v>0</v>
      </c>
      <c r="N18" s="73"/>
      <c r="O18" s="74"/>
      <c r="P18" s="75">
        <f t="shared" si="4"/>
        <v>0</v>
      </c>
      <c r="Q18" s="73"/>
      <c r="R18" s="74"/>
      <c r="S18" s="75">
        <f t="shared" si="5"/>
        <v>0</v>
      </c>
      <c r="T18" s="73"/>
      <c r="U18" s="74"/>
      <c r="V18" s="75">
        <f t="shared" si="6"/>
        <v>0</v>
      </c>
      <c r="W18" s="73"/>
      <c r="X18" s="74"/>
      <c r="Y18" s="75">
        <f t="shared" si="7"/>
        <v>0</v>
      </c>
      <c r="Z18" s="76">
        <f t="shared" si="8"/>
        <v>0</v>
      </c>
    </row>
    <row r="19" spans="1:29" ht="15" customHeight="1" x14ac:dyDescent="0.2">
      <c r="A19" s="72" t="s">
        <v>23</v>
      </c>
      <c r="B19" s="73"/>
      <c r="C19" s="74"/>
      <c r="D19" s="75">
        <f t="shared" si="0"/>
        <v>0</v>
      </c>
      <c r="E19" s="73"/>
      <c r="F19" s="74"/>
      <c r="G19" s="75">
        <f t="shared" si="1"/>
        <v>0</v>
      </c>
      <c r="H19" s="73"/>
      <c r="I19" s="74"/>
      <c r="J19" s="75">
        <f t="shared" si="2"/>
        <v>0</v>
      </c>
      <c r="K19" s="73"/>
      <c r="L19" s="74"/>
      <c r="M19" s="75">
        <f t="shared" si="3"/>
        <v>0</v>
      </c>
      <c r="N19" s="73"/>
      <c r="O19" s="74"/>
      <c r="P19" s="75">
        <f t="shared" si="4"/>
        <v>0</v>
      </c>
      <c r="Q19" s="73"/>
      <c r="R19" s="74"/>
      <c r="S19" s="75">
        <f t="shared" si="5"/>
        <v>0</v>
      </c>
      <c r="T19" s="73"/>
      <c r="U19" s="74"/>
      <c r="V19" s="75">
        <f t="shared" si="6"/>
        <v>0</v>
      </c>
      <c r="W19" s="73"/>
      <c r="X19" s="74"/>
      <c r="Y19" s="75">
        <f t="shared" si="7"/>
        <v>0</v>
      </c>
      <c r="Z19" s="76">
        <f t="shared" si="8"/>
        <v>0</v>
      </c>
    </row>
    <row r="20" spans="1:29" ht="15" customHeight="1" x14ac:dyDescent="0.2">
      <c r="A20" s="72" t="s">
        <v>24</v>
      </c>
      <c r="B20" s="73"/>
      <c r="C20" s="74"/>
      <c r="D20" s="75">
        <f t="shared" si="0"/>
        <v>0</v>
      </c>
      <c r="E20" s="73"/>
      <c r="F20" s="74"/>
      <c r="G20" s="75">
        <f t="shared" si="1"/>
        <v>0</v>
      </c>
      <c r="H20" s="73"/>
      <c r="I20" s="74"/>
      <c r="J20" s="75">
        <f t="shared" si="2"/>
        <v>0</v>
      </c>
      <c r="K20" s="73"/>
      <c r="L20" s="74"/>
      <c r="M20" s="75">
        <f t="shared" si="3"/>
        <v>0</v>
      </c>
      <c r="N20" s="73"/>
      <c r="O20" s="74"/>
      <c r="P20" s="75">
        <f t="shared" si="4"/>
        <v>0</v>
      </c>
      <c r="Q20" s="73"/>
      <c r="R20" s="74"/>
      <c r="S20" s="75">
        <f t="shared" si="5"/>
        <v>0</v>
      </c>
      <c r="T20" s="73"/>
      <c r="U20" s="74"/>
      <c r="V20" s="75">
        <f t="shared" si="6"/>
        <v>0</v>
      </c>
      <c r="W20" s="73"/>
      <c r="X20" s="74"/>
      <c r="Y20" s="75">
        <f t="shared" si="7"/>
        <v>0</v>
      </c>
      <c r="Z20" s="76">
        <f t="shared" si="8"/>
        <v>0</v>
      </c>
    </row>
    <row r="21" spans="1:29" ht="15" customHeight="1" x14ac:dyDescent="0.2">
      <c r="A21" s="77" t="s">
        <v>25</v>
      </c>
      <c r="B21" s="73"/>
      <c r="C21" s="74"/>
      <c r="D21" s="75">
        <f t="shared" si="0"/>
        <v>0</v>
      </c>
      <c r="E21" s="73"/>
      <c r="F21" s="74"/>
      <c r="G21" s="75">
        <f t="shared" si="1"/>
        <v>0</v>
      </c>
      <c r="H21" s="73"/>
      <c r="I21" s="74"/>
      <c r="J21" s="75">
        <f t="shared" si="2"/>
        <v>0</v>
      </c>
      <c r="K21" s="73"/>
      <c r="L21" s="74"/>
      <c r="M21" s="75">
        <f t="shared" si="3"/>
        <v>0</v>
      </c>
      <c r="N21" s="73"/>
      <c r="O21" s="74"/>
      <c r="P21" s="75">
        <f t="shared" si="4"/>
        <v>0</v>
      </c>
      <c r="Q21" s="73"/>
      <c r="R21" s="74"/>
      <c r="S21" s="75">
        <f t="shared" si="5"/>
        <v>0</v>
      </c>
      <c r="T21" s="73"/>
      <c r="U21" s="74"/>
      <c r="V21" s="75">
        <f t="shared" si="6"/>
        <v>0</v>
      </c>
      <c r="W21" s="73"/>
      <c r="X21" s="74"/>
      <c r="Y21" s="75">
        <f t="shared" si="7"/>
        <v>0</v>
      </c>
      <c r="Z21" s="76">
        <f t="shared" si="8"/>
        <v>0</v>
      </c>
    </row>
    <row r="22" spans="1:29" s="78" customFormat="1" ht="7.5" customHeight="1" x14ac:dyDescent="0.2">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9" s="80" customFormat="1" ht="6.75" customHeight="1" x14ac:dyDescent="0.2"/>
    <row r="25" spans="1:29" x14ac:dyDescent="0.2">
      <c r="A25" s="81" t="s">
        <v>51</v>
      </c>
      <c r="G25" s="82"/>
      <c r="H25" s="82"/>
      <c r="K25" s="82"/>
      <c r="W25" s="82"/>
    </row>
    <row r="26" spans="1:29" ht="15" x14ac:dyDescent="0.25">
      <c r="G26" s="82"/>
      <c r="H26" s="82"/>
      <c r="I26" s="82"/>
      <c r="J26" s="82"/>
      <c r="K26" s="82"/>
      <c r="L26" s="82"/>
      <c r="M26" s="82"/>
      <c r="N26" s="82"/>
      <c r="O26" s="82"/>
      <c r="P26" s="82"/>
      <c r="Q26" s="82"/>
      <c r="R26" s="82"/>
      <c r="S26" s="82"/>
      <c r="T26" s="82"/>
      <c r="U26" s="82"/>
      <c r="V26" s="82"/>
      <c r="W26" s="82"/>
      <c r="X26" s="82"/>
      <c r="Y26" s="82"/>
      <c r="Z26" s="82"/>
      <c r="AA26" s="82"/>
      <c r="AB26" s="83"/>
      <c r="AC26" s="84"/>
    </row>
    <row r="27" spans="1:29" ht="15" x14ac:dyDescent="0.25">
      <c r="G27" s="82"/>
      <c r="H27" s="82"/>
      <c r="I27" s="82"/>
      <c r="J27" s="82"/>
      <c r="K27" s="82"/>
      <c r="L27" s="82"/>
      <c r="M27" s="82"/>
      <c r="N27" s="82"/>
      <c r="O27" s="82"/>
      <c r="P27" s="82"/>
      <c r="Q27" s="82"/>
      <c r="R27" s="82"/>
      <c r="S27" s="82"/>
      <c r="T27" s="82"/>
      <c r="U27" s="82"/>
      <c r="V27" s="82"/>
      <c r="W27" s="82"/>
      <c r="X27" s="82"/>
      <c r="Y27" s="82"/>
      <c r="Z27" s="82"/>
      <c r="AA27" s="82"/>
      <c r="AB27" s="83"/>
      <c r="AC27" s="84"/>
    </row>
    <row r="28" spans="1:29" ht="15" x14ac:dyDescent="0.25">
      <c r="G28" s="82"/>
      <c r="H28" s="82"/>
      <c r="I28" s="82"/>
      <c r="J28" s="82"/>
      <c r="K28" s="82"/>
      <c r="L28" s="82"/>
      <c r="M28" s="82"/>
      <c r="N28" s="82"/>
      <c r="O28" s="87"/>
      <c r="P28" s="91"/>
      <c r="Q28" s="92"/>
      <c r="R28" s="92"/>
      <c r="S28" s="93"/>
      <c r="T28" s="92"/>
      <c r="U28" s="92"/>
      <c r="V28" s="87"/>
      <c r="W28" s="82"/>
      <c r="X28" s="82"/>
      <c r="Y28" s="82"/>
      <c r="Z28" s="82"/>
      <c r="AA28" s="82"/>
      <c r="AB28" s="83"/>
      <c r="AC28" s="84"/>
    </row>
    <row r="29" spans="1:29" ht="15" x14ac:dyDescent="0.25">
      <c r="G29" s="82"/>
      <c r="H29" s="82"/>
      <c r="I29" s="82"/>
      <c r="J29" s="82"/>
      <c r="K29" s="82"/>
      <c r="L29" s="82"/>
      <c r="M29" s="82"/>
      <c r="N29" s="82"/>
      <c r="O29" s="87"/>
      <c r="P29" s="91"/>
      <c r="Q29" s="92"/>
      <c r="R29" s="92"/>
      <c r="S29" s="93"/>
      <c r="T29" s="93"/>
      <c r="U29" s="93"/>
      <c r="V29" s="94"/>
      <c r="W29" s="85"/>
      <c r="X29" s="82"/>
      <c r="Y29" s="82"/>
      <c r="Z29" s="82"/>
      <c r="AA29" s="82"/>
      <c r="AB29" s="83"/>
      <c r="AC29" s="84"/>
    </row>
    <row r="30" spans="1:29" ht="15" x14ac:dyDescent="0.25">
      <c r="G30" s="82"/>
      <c r="H30" s="82"/>
      <c r="I30" s="82"/>
      <c r="J30" s="82"/>
      <c r="K30" s="82"/>
      <c r="L30" s="82"/>
      <c r="M30" s="82"/>
      <c r="N30" s="82"/>
      <c r="O30" s="87"/>
      <c r="P30" s="91"/>
      <c r="Q30" s="92"/>
      <c r="R30" s="92"/>
      <c r="S30" s="93"/>
      <c r="T30" s="93"/>
      <c r="U30" s="93"/>
      <c r="V30" s="87"/>
      <c r="W30" s="82"/>
      <c r="X30" s="82"/>
      <c r="Y30" s="82"/>
      <c r="Z30" s="82"/>
      <c r="AA30" s="82"/>
      <c r="AB30" s="83"/>
      <c r="AC30" s="86"/>
    </row>
    <row r="31" spans="1:29" ht="15" x14ac:dyDescent="0.25">
      <c r="G31" s="82"/>
      <c r="H31" s="82"/>
      <c r="I31" s="82"/>
      <c r="J31" s="82"/>
      <c r="K31" s="82"/>
      <c r="L31" s="82"/>
      <c r="M31" s="82"/>
      <c r="N31" s="82"/>
      <c r="O31" s="87"/>
      <c r="P31" s="91"/>
      <c r="Q31" s="92"/>
      <c r="R31" s="92"/>
      <c r="S31" s="93"/>
      <c r="T31" s="93"/>
      <c r="U31" s="93"/>
      <c r="V31" s="87"/>
      <c r="W31" s="82"/>
      <c r="X31" s="82"/>
      <c r="Y31" s="82"/>
      <c r="Z31" s="82"/>
      <c r="AA31" s="82"/>
      <c r="AB31" s="83"/>
      <c r="AC31" s="84"/>
    </row>
    <row r="32" spans="1:29" ht="15" x14ac:dyDescent="0.25">
      <c r="G32" s="82"/>
      <c r="H32" s="82"/>
      <c r="I32" s="82"/>
      <c r="J32" s="82"/>
      <c r="K32" s="82"/>
      <c r="L32" s="82"/>
      <c r="M32" s="82"/>
      <c r="N32" s="82"/>
      <c r="O32" s="87"/>
      <c r="P32" s="91"/>
      <c r="Q32" s="92"/>
      <c r="R32" s="92"/>
      <c r="S32" s="93"/>
      <c r="T32" s="93"/>
      <c r="U32" s="93"/>
      <c r="V32" s="87"/>
      <c r="W32" s="82"/>
      <c r="X32" s="82"/>
      <c r="Y32" s="82"/>
      <c r="Z32" s="82"/>
      <c r="AA32" s="82"/>
      <c r="AB32" s="83"/>
      <c r="AC32" s="84"/>
    </row>
    <row r="33" spans="2:29" ht="15" x14ac:dyDescent="0.25">
      <c r="B33" s="82"/>
      <c r="C33" s="82"/>
      <c r="D33" s="82"/>
      <c r="E33" s="82"/>
      <c r="F33" s="82"/>
      <c r="G33" s="82"/>
      <c r="H33" s="82"/>
      <c r="I33" s="82"/>
      <c r="J33" s="82"/>
      <c r="K33" s="82"/>
      <c r="L33" s="82"/>
      <c r="M33" s="82"/>
      <c r="N33" s="82"/>
      <c r="O33" s="87"/>
      <c r="P33" s="91"/>
      <c r="Q33" s="92"/>
      <c r="R33" s="92"/>
      <c r="S33" s="95"/>
      <c r="T33" s="95"/>
      <c r="U33" s="95"/>
      <c r="V33" s="87"/>
      <c r="W33" s="82"/>
      <c r="X33" s="82"/>
      <c r="Y33" s="82"/>
      <c r="AC33" s="84"/>
    </row>
    <row r="34" spans="2:29" ht="15" x14ac:dyDescent="0.25">
      <c r="H34" s="82"/>
      <c r="I34" s="82"/>
      <c r="J34" s="82"/>
      <c r="K34" s="82"/>
      <c r="L34" s="82"/>
      <c r="M34" s="82"/>
      <c r="N34" s="82"/>
      <c r="O34" s="87"/>
      <c r="P34" s="91"/>
      <c r="Q34" s="91"/>
      <c r="R34" s="91"/>
      <c r="S34" s="93"/>
      <c r="T34" s="93"/>
      <c r="U34" s="93"/>
      <c r="V34" s="87"/>
      <c r="W34" s="82"/>
      <c r="X34" s="82"/>
      <c r="Y34" s="82"/>
      <c r="AC34" s="86"/>
    </row>
    <row r="35" spans="2:29" ht="15" x14ac:dyDescent="0.25">
      <c r="I35" s="82"/>
      <c r="J35" s="82"/>
      <c r="L35" s="82"/>
      <c r="M35" s="82"/>
      <c r="N35" s="82"/>
      <c r="O35" s="87"/>
      <c r="P35" s="91"/>
      <c r="Q35" s="91"/>
      <c r="R35" s="91"/>
      <c r="S35" s="93"/>
      <c r="T35" s="93"/>
      <c r="U35" s="93"/>
      <c r="V35" s="87"/>
      <c r="X35" s="82"/>
      <c r="Y35" s="82"/>
    </row>
    <row r="36" spans="2:29" x14ac:dyDescent="0.2">
      <c r="I36" s="82"/>
      <c r="J36" s="82"/>
      <c r="L36" s="82"/>
      <c r="M36" s="82"/>
      <c r="N36" s="82"/>
      <c r="O36" s="87"/>
      <c r="P36" s="88"/>
      <c r="Q36" s="87"/>
      <c r="R36" s="87"/>
      <c r="S36" s="87"/>
      <c r="T36" s="87"/>
      <c r="U36" s="87"/>
      <c r="V36" s="87"/>
      <c r="X36" s="82"/>
      <c r="Y36" s="82"/>
    </row>
    <row r="37" spans="2:29" x14ac:dyDescent="0.2">
      <c r="O37" s="89"/>
      <c r="P37" s="88"/>
      <c r="Q37" s="89"/>
      <c r="R37" s="89"/>
      <c r="S37" s="89"/>
      <c r="T37" s="89"/>
      <c r="U37" s="89"/>
    </row>
    <row r="38" spans="2:29" x14ac:dyDescent="0.2">
      <c r="O38" s="89"/>
      <c r="P38" s="88"/>
      <c r="Q38" s="89"/>
      <c r="R38" s="89"/>
      <c r="S38" s="89"/>
      <c r="T38" s="89"/>
      <c r="U38" s="89"/>
    </row>
    <row r="53" spans="1:1" x14ac:dyDescent="0.2">
      <c r="A53" s="90" t="s">
        <v>52</v>
      </c>
    </row>
  </sheetData>
  <mergeCells count="44">
    <mergeCell ref="P34:R34"/>
    <mergeCell ref="S34:U34"/>
    <mergeCell ref="P35:R35"/>
    <mergeCell ref="S35:U35"/>
    <mergeCell ref="P31:R31"/>
    <mergeCell ref="S31:U31"/>
    <mergeCell ref="P32:R32"/>
    <mergeCell ref="S32:U32"/>
    <mergeCell ref="P33:R33"/>
    <mergeCell ref="S33:U33"/>
    <mergeCell ref="X13:X21"/>
    <mergeCell ref="P28:R28"/>
    <mergeCell ref="S28:U28"/>
    <mergeCell ref="P29:R29"/>
    <mergeCell ref="S29:U29"/>
    <mergeCell ref="P30:R30"/>
    <mergeCell ref="S30:U30"/>
    <mergeCell ref="Q11:S11"/>
    <mergeCell ref="T11:V11"/>
    <mergeCell ref="W11:Y11"/>
    <mergeCell ref="C13:C21"/>
    <mergeCell ref="F13:F21"/>
    <mergeCell ref="I13:I21"/>
    <mergeCell ref="L13:L21"/>
    <mergeCell ref="O13:O21"/>
    <mergeCell ref="R13:R21"/>
    <mergeCell ref="U13:U21"/>
    <mergeCell ref="K10:M10"/>
    <mergeCell ref="N10:P10"/>
    <mergeCell ref="Q10:S10"/>
    <mergeCell ref="T10:V10"/>
    <mergeCell ref="W10:Y10"/>
    <mergeCell ref="B11:D11"/>
    <mergeCell ref="E11:G11"/>
    <mergeCell ref="H11:J11"/>
    <mergeCell ref="K11:M11"/>
    <mergeCell ref="N11:P11"/>
    <mergeCell ref="A1:J1"/>
    <mergeCell ref="B3:D3"/>
    <mergeCell ref="A4:A5"/>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2019-10-01T15:38:13Z</dcterms:modified>
</cp:coreProperties>
</file>