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9\04_Open Record Evaluations\Next Update\"/>
    </mc:Choice>
  </mc:AlternateContent>
  <bookViews>
    <workbookView xWindow="690" yWindow="195" windowWidth="27510" windowHeight="12720" tabRatio="814" activeTab="9"/>
  </bookViews>
  <sheets>
    <sheet name="Responses" sheetId="19" r:id="rId1"/>
    <sheet name="Evaluator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32" r:id="rId7"/>
    <sheet name="Evaluator 7" sheetId="33" r:id="rId8"/>
    <sheet name="Pricing Score Calculation" sheetId="35" r:id="rId9"/>
    <sheet name="Summary" sheetId="34" r:id="rId10"/>
    <sheet name="Criteria" sheetId="31" r:id="rId1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F16" i="35" l="1"/>
  <c r="F17" i="35" l="1"/>
  <c r="F18" i="35"/>
  <c r="D16" i="35" l="1"/>
  <c r="A1" i="35" l="1"/>
  <c r="C16" i="35"/>
  <c r="C17" i="35"/>
  <c r="D17" i="35" s="1"/>
  <c r="C18" i="35"/>
  <c r="D18" i="35" s="1"/>
  <c r="A18" i="35"/>
  <c r="A17" i="35"/>
  <c r="A16" i="35"/>
  <c r="D6" i="35"/>
  <c r="C6" i="35"/>
  <c r="B6" i="35"/>
  <c r="C7" i="35" l="1"/>
  <c r="D7" i="35"/>
  <c r="D5" i="34"/>
  <c r="C5" i="34"/>
  <c r="B5" i="34"/>
  <c r="B6" i="34" l="1"/>
  <c r="C6" i="34"/>
  <c r="D6" i="34"/>
  <c r="E6" i="34"/>
  <c r="E13" i="34" s="1"/>
  <c r="F6" i="34"/>
  <c r="G6" i="34"/>
  <c r="H6" i="34"/>
  <c r="B7" i="34"/>
  <c r="B12" i="34" s="1"/>
  <c r="C7" i="34"/>
  <c r="D7" i="34"/>
  <c r="E7" i="34"/>
  <c r="F7" i="34"/>
  <c r="G7" i="34"/>
  <c r="H7" i="34"/>
  <c r="H5" i="34"/>
  <c r="G5" i="34"/>
  <c r="F5" i="34"/>
  <c r="E5" i="34"/>
  <c r="D11" i="34"/>
  <c r="C11" i="34"/>
  <c r="E11" i="34"/>
  <c r="F11" i="34"/>
  <c r="G11" i="34"/>
  <c r="H11" i="34"/>
  <c r="B11" i="34"/>
  <c r="A6" i="34"/>
  <c r="A13" i="34" s="1"/>
  <c r="A7" i="34"/>
  <c r="A14" i="34" s="1"/>
  <c r="A5" i="34"/>
  <c r="A12" i="34" s="1"/>
  <c r="A2" i="34"/>
  <c r="C13" i="34" l="1"/>
  <c r="F13" i="34"/>
  <c r="F14" i="34"/>
  <c r="G13" i="34"/>
  <c r="G14" i="34"/>
  <c r="I7" i="34"/>
  <c r="K7" i="34" s="1"/>
  <c r="E14" i="34"/>
  <c r="H13" i="34"/>
  <c r="H14" i="34"/>
  <c r="B13" i="34"/>
  <c r="E12" i="34"/>
  <c r="I6" i="34"/>
  <c r="K6" i="34" s="1"/>
  <c r="B14" i="34"/>
  <c r="G12" i="34"/>
  <c r="C14" i="34"/>
  <c r="H12" i="34"/>
  <c r="D14" i="34"/>
  <c r="I5" i="34"/>
  <c r="K5" i="34" s="1"/>
  <c r="C12" i="34"/>
  <c r="D13" i="34"/>
  <c r="D12" i="34"/>
  <c r="F12" i="34"/>
  <c r="I13" i="34" l="1"/>
  <c r="I12" i="34"/>
  <c r="L5" i="34"/>
  <c r="I14" i="34"/>
  <c r="L6" i="34"/>
  <c r="L7" i="34"/>
  <c r="J14" i="34" l="1"/>
  <c r="J12" i="34"/>
  <c r="J13" i="34"/>
  <c r="H19" i="31" l="1"/>
  <c r="H18" i="31"/>
  <c r="H17" i="31"/>
  <c r="H16" i="31"/>
  <c r="H15" i="31"/>
  <c r="H14" i="31"/>
  <c r="H13" i="31"/>
  <c r="I6" i="33" l="1"/>
  <c r="I7" i="33"/>
  <c r="H6" i="33"/>
  <c r="H7" i="33"/>
  <c r="I5" i="33"/>
  <c r="H5" i="33"/>
  <c r="I6" i="32"/>
  <c r="I7" i="32"/>
  <c r="I5" i="32"/>
  <c r="H5" i="32"/>
  <c r="I6" i="24"/>
  <c r="I7" i="24"/>
  <c r="H6" i="24"/>
  <c r="H7" i="24"/>
  <c r="I5" i="24"/>
  <c r="H5" i="24"/>
  <c r="I6" i="23"/>
  <c r="I7" i="23"/>
  <c r="H6" i="23"/>
  <c r="H7" i="23"/>
  <c r="I5" i="23"/>
  <c r="H5" i="23"/>
  <c r="I6" i="22"/>
  <c r="I7" i="22"/>
  <c r="H6" i="22"/>
  <c r="H7" i="22"/>
  <c r="I5" i="22"/>
  <c r="H5" i="22"/>
  <c r="I6" i="21"/>
  <c r="I7" i="21"/>
  <c r="H6" i="21"/>
  <c r="H7" i="21"/>
  <c r="I5" i="21"/>
  <c r="H5" i="21"/>
  <c r="I6" i="20"/>
  <c r="I7" i="20"/>
  <c r="I5" i="20"/>
  <c r="H6" i="20"/>
  <c r="H7" i="20"/>
  <c r="H5" i="20"/>
  <c r="A7" i="33"/>
  <c r="A6" i="33"/>
  <c r="A5" i="33"/>
  <c r="A2" i="33"/>
  <c r="H7" i="32"/>
  <c r="A7" i="32"/>
  <c r="H6" i="32"/>
  <c r="A6" i="32"/>
  <c r="A5" i="32"/>
  <c r="A2" i="32"/>
  <c r="A7" i="23" l="1"/>
  <c r="A6" i="22"/>
  <c r="A7" i="21"/>
  <c r="A5" i="23" l="1"/>
  <c r="A5" i="21"/>
  <c r="A6" i="23"/>
  <c r="A5" i="20"/>
  <c r="A7" i="22"/>
  <c r="A5" i="24"/>
  <c r="A6" i="21"/>
  <c r="A7" i="20"/>
  <c r="A5" i="22"/>
  <c r="A7" i="24"/>
  <c r="A6" i="20"/>
  <c r="A6" i="24"/>
  <c r="A2" i="24"/>
  <c r="A2" i="23"/>
  <c r="A2" i="22"/>
  <c r="A2" i="21"/>
  <c r="A2" i="20"/>
</calcChain>
</file>

<file path=xl/comments1.xml><?xml version="1.0" encoding="utf-8"?>
<comments xmlns="http://schemas.openxmlformats.org/spreadsheetml/2006/main">
  <authors>
    <author>Jamil, Hasan R</author>
  </authors>
  <commentList>
    <comment ref="F12" authorId="0" shapeId="0">
      <text>
        <r>
          <rPr>
            <sz val="9"/>
            <color indexed="81"/>
            <rFont val="Tahoma"/>
            <family val="2"/>
          </rPr>
          <t>Final Score = Column E time Column D</t>
        </r>
      </text>
    </comment>
  </commentList>
</comments>
</file>

<file path=xl/sharedStrings.xml><?xml version="1.0" encoding="utf-8"?>
<sst xmlns="http://schemas.openxmlformats.org/spreadsheetml/2006/main" count="128" uniqueCount="64">
  <si>
    <t xml:space="preserve">RESPONDENT SUMMARY </t>
  </si>
  <si>
    <t>Company/Vendor Name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</si>
  <si>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</si>
  <si>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</si>
  <si>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</si>
  <si>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</si>
  <si>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</si>
  <si>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</si>
  <si>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</si>
  <si>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</si>
  <si>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</si>
  <si>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</si>
  <si>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</si>
  <si>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r>
      <t xml:space="preserve">Total
</t>
    </r>
    <r>
      <rPr>
        <b/>
        <sz val="8"/>
        <rFont val="Arial"/>
        <family val="2"/>
      </rPr>
      <t>(technical)</t>
    </r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</si>
  <si>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</si>
  <si>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</si>
  <si>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</si>
  <si>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</si>
  <si>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</si>
  <si>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</si>
  <si>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</si>
  <si>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</si>
  <si>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</si>
  <si>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</si>
  <si>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</si>
  <si>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</si>
  <si>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</si>
  <si>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</si>
  <si>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>*Total =</t>
  </si>
  <si>
    <t>*Note:  Total should be equal to 100 if received 5-point per criterion.</t>
  </si>
  <si>
    <t>Special Instructions for Evaluators:</t>
  </si>
  <si>
    <t>RFP730-19075 FY19 Summer Parking Lot Maintenance Project</t>
  </si>
  <si>
    <t>American Parking Control</t>
  </si>
  <si>
    <t>A-Status Construction</t>
  </si>
  <si>
    <t>CMC Development</t>
  </si>
  <si>
    <t>Criterion #6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</si>
  <si>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</si>
  <si>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</si>
  <si>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</si>
  <si>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 xml:space="preserve">5. Respondent’s project planning and scheduling (Section 4.6)
</t>
  </si>
  <si>
    <t>6. Respondent’s safety management program (Section 4.7)</t>
  </si>
  <si>
    <t>Scoring Summary</t>
  </si>
  <si>
    <t>Avg Total Score</t>
  </si>
  <si>
    <t>Rank</t>
  </si>
  <si>
    <t>Average of committee rank per vendor</t>
  </si>
  <si>
    <t>Final Rank of Average</t>
  </si>
  <si>
    <t>COST</t>
  </si>
  <si>
    <t>Total (Avg + Cost)</t>
  </si>
  <si>
    <t>DIFFERENCE BETWEEN ALL RESPONSES AND LOWEST COST</t>
  </si>
  <si>
    <t>ABSOLUTE VALUE FORMULA OF 5 MINUS DIFFERENCE DIVIDED BY LOWEST</t>
  </si>
  <si>
    <t xml:space="preserve">Formula = </t>
  </si>
  <si>
    <t>Final Scores</t>
  </si>
  <si>
    <t>Bidders Amount</t>
  </si>
  <si>
    <t xml:space="preserve">Bidders </t>
  </si>
  <si>
    <t>This calculation was made directly from the total of the Lowest Vendor Amount divided by the Absolute Value of 5 minus and multiplied by 6 giving the final Score. The lowest bidder will receive the full 30 percent (Highest Score).</t>
  </si>
  <si>
    <r>
      <rPr>
        <b/>
        <sz val="10"/>
        <rFont val="Arial"/>
        <family val="2"/>
      </rPr>
      <t>Difference:</t>
    </r>
    <r>
      <rPr>
        <sz val="10"/>
        <rFont val="Arial"/>
        <family val="2"/>
      </rPr>
      <t xml:space="preserve"> Lowest cost minus vendor amount  
</t>
    </r>
    <r>
      <rPr>
        <b/>
        <sz val="10"/>
        <rFont val="Arial"/>
        <family val="2"/>
      </rPr>
      <t>Raw Score:</t>
    </r>
    <r>
      <rPr>
        <sz val="10"/>
        <rFont val="Arial"/>
        <family val="2"/>
      </rPr>
      <t xml:space="preserve"> (absolute value(5-(difference of cost divided by lowest cost)))
**5 is the grading scale.  5 is the highest number.
Score is Raw Score multiplied by weight from evaluation</t>
    </r>
  </si>
  <si>
    <t>WEIGHT</t>
  </si>
  <si>
    <t>Evaluator 1</t>
  </si>
  <si>
    <t>Evaluator 2</t>
  </si>
  <si>
    <t>Evaluator 3</t>
  </si>
  <si>
    <t>Evaluator 4</t>
  </si>
  <si>
    <t>Evaluator 5</t>
  </si>
  <si>
    <t>Evaluator 6</t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</si>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</sst>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6" applyNumberFormat="0" applyAlignment="0" applyProtection="0"/>
    <xf numFmtId="0" fontId="20" fillId="0" borderId="11" applyNumberFormat="0" applyFill="0" applyAlignment="0" applyProtection="0"/>
    <xf numFmtId="0" fontId="21" fillId="24" borderId="0" applyNumberFormat="0" applyBorder="0" applyAlignment="0" applyProtection="0"/>
    <xf numFmtId="0" fontId="8" fillId="25" borderId="12" applyNumberFormat="0" applyFont="0" applyAlignment="0" applyProtection="0"/>
    <xf numFmtId="0" fontId="22" fillId="22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8" fillId="25" borderId="12" applyNumberFormat="0" applyFont="0" applyAlignment="0" applyProtection="0"/>
    <xf numFmtId="44" fontId="8" fillId="0" borderId="0" applyFont="0" applyFill="0" applyBorder="0" applyAlignment="0" applyProtection="0"/>
    <xf numFmtId="0" fontId="7" fillId="25" borderId="12" applyNumberFormat="0" applyFont="0" applyAlignment="0" applyProtection="0"/>
    <xf numFmtId="0" fontId="8" fillId="0" borderId="0"/>
    <xf numFmtId="0" fontId="7" fillId="25" borderId="12" applyNumberFormat="0" applyFont="0" applyAlignment="0" applyProtection="0"/>
    <xf numFmtId="0" fontId="2" fillId="0" borderId="0"/>
    <xf numFmtId="44" fontId="38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2" fontId="4" fillId="0" borderId="5" xfId="0" applyNumberFormat="1" applyFont="1" applyBorder="1"/>
    <xf numFmtId="0" fontId="0" fillId="0" borderId="0" xfId="0"/>
    <xf numFmtId="0" fontId="4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4" fillId="0" borderId="5" xfId="0" applyFont="1" applyBorder="1"/>
    <xf numFmtId="0" fontId="8" fillId="0" borderId="0" xfId="45"/>
    <xf numFmtId="0" fontId="26" fillId="0" borderId="0" xfId="45" applyFont="1" applyAlignment="1">
      <alignment horizontal="center"/>
    </xf>
    <xf numFmtId="0" fontId="5" fillId="29" borderId="4" xfId="45" applyFont="1" applyFill="1" applyBorder="1" applyAlignment="1">
      <alignment horizontal="left"/>
    </xf>
    <xf numFmtId="0" fontId="5" fillId="29" borderId="4" xfId="45" applyFont="1" applyFill="1" applyBorder="1" applyAlignment="1">
      <alignment horizontal="center"/>
    </xf>
    <xf numFmtId="0" fontId="5" fillId="0" borderId="4" xfId="45" applyFont="1" applyBorder="1" applyAlignment="1">
      <alignment horizontal="left"/>
    </xf>
    <xf numFmtId="44" fontId="5" fillId="0" borderId="4" xfId="43" applyFont="1" applyFill="1" applyBorder="1" applyAlignment="1">
      <alignment horizontal="center"/>
    </xf>
    <xf numFmtId="44" fontId="5" fillId="27" borderId="4" xfId="43" applyFont="1" applyFill="1" applyBorder="1" applyAlignment="1">
      <alignment horizontal="center"/>
    </xf>
    <xf numFmtId="0" fontId="5" fillId="26" borderId="4" xfId="45" applyFont="1" applyFill="1" applyBorder="1" applyAlignment="1">
      <alignment horizontal="left"/>
    </xf>
    <xf numFmtId="44" fontId="5" fillId="26" borderId="4" xfId="43" applyFont="1" applyFill="1" applyBorder="1" applyAlignment="1">
      <alignment horizontal="center"/>
    </xf>
    <xf numFmtId="44" fontId="5" fillId="0" borderId="4" xfId="43" applyFont="1" applyBorder="1" applyAlignment="1">
      <alignment horizontal="center"/>
    </xf>
    <xf numFmtId="0" fontId="0" fillId="0" borderId="0" xfId="0"/>
    <xf numFmtId="0" fontId="4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/>
    </xf>
    <xf numFmtId="0" fontId="0" fillId="0" borderId="0" xfId="0"/>
    <xf numFmtId="0" fontId="4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/>
    </xf>
    <xf numFmtId="0" fontId="0" fillId="0" borderId="0" xfId="0"/>
    <xf numFmtId="0" fontId="4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/>
    </xf>
    <xf numFmtId="0" fontId="0" fillId="0" borderId="0" xfId="0"/>
    <xf numFmtId="0" fontId="4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/>
    </xf>
    <xf numFmtId="0" fontId="0" fillId="0" borderId="0" xfId="0"/>
    <xf numFmtId="0" fontId="4" fillId="0" borderId="5" xfId="0" applyFont="1" applyBorder="1"/>
    <xf numFmtId="0" fontId="4" fillId="0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8" fillId="0" borderId="0" xfId="45" applyFill="1"/>
    <xf numFmtId="0" fontId="30" fillId="0" borderId="0" xfId="45" applyFont="1" applyFill="1"/>
    <xf numFmtId="0" fontId="27" fillId="0" borderId="0" xfId="45" applyFont="1" applyFill="1"/>
    <xf numFmtId="44" fontId="8" fillId="0" borderId="0" xfId="45" applyNumberFormat="1" applyFill="1"/>
    <xf numFmtId="44" fontId="7" fillId="0" borderId="0" xfId="45" applyNumberFormat="1" applyFont="1" applyFill="1"/>
    <xf numFmtId="0" fontId="0" fillId="0" borderId="0" xfId="0" applyFill="1"/>
    <xf numFmtId="2" fontId="8" fillId="0" borderId="0" xfId="45" applyNumberFormat="1"/>
    <xf numFmtId="0" fontId="4" fillId="27" borderId="37" xfId="0" applyFont="1" applyFill="1" applyBorder="1" applyAlignment="1">
      <alignment horizontal="center"/>
    </xf>
    <xf numFmtId="0" fontId="4" fillId="0" borderId="0" xfId="0" applyFont="1"/>
    <xf numFmtId="0" fontId="32" fillId="0" borderId="0" xfId="0" applyFont="1"/>
    <xf numFmtId="0" fontId="4" fillId="0" borderId="4" xfId="0" applyFont="1" applyBorder="1" applyAlignment="1">
      <alignment horizontal="center" vertical="center"/>
    </xf>
    <xf numFmtId="0" fontId="5" fillId="31" borderId="35" xfId="0" applyFont="1" applyFill="1" applyBorder="1" applyAlignment="1">
      <alignment horizontal="right"/>
    </xf>
    <xf numFmtId="0" fontId="5" fillId="3" borderId="32" xfId="0" applyFont="1" applyFill="1" applyBorder="1" applyAlignment="1">
      <alignment horizontal="center"/>
    </xf>
    <xf numFmtId="0" fontId="5" fillId="31" borderId="36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4" fillId="30" borderId="4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textRotation="90"/>
    </xf>
    <xf numFmtId="0" fontId="28" fillId="0" borderId="33" xfId="0" applyFont="1" applyBorder="1"/>
    <xf numFmtId="2" fontId="28" fillId="0" borderId="4" xfId="0" applyNumberFormat="1" applyFont="1" applyBorder="1"/>
    <xf numFmtId="0" fontId="5" fillId="33" borderId="0" xfId="0" applyFont="1" applyFill="1" applyAlignment="1">
      <alignment horizontal="center" vertical="center"/>
    </xf>
    <xf numFmtId="0" fontId="4" fillId="0" borderId="4" xfId="0" applyFont="1" applyBorder="1"/>
    <xf numFmtId="0" fontId="5" fillId="3" borderId="31" xfId="0" applyFont="1" applyFill="1" applyBorder="1" applyAlignment="1">
      <alignment horizontal="center"/>
    </xf>
    <xf numFmtId="8" fontId="4" fillId="0" borderId="0" xfId="0" applyNumberFormat="1" applyFont="1"/>
    <xf numFmtId="0" fontId="4" fillId="0" borderId="39" xfId="0" applyFont="1" applyBorder="1"/>
    <xf numFmtId="0" fontId="37" fillId="0" borderId="17" xfId="0" applyFont="1" applyBorder="1" applyAlignment="1">
      <alignment horizontal="center" vertical="center" textRotation="90"/>
    </xf>
    <xf numFmtId="44" fontId="8" fillId="0" borderId="0" xfId="48" applyFont="1"/>
    <xf numFmtId="0" fontId="4" fillId="27" borderId="0" xfId="0" applyFont="1" applyFill="1" applyBorder="1"/>
    <xf numFmtId="0" fontId="4" fillId="27" borderId="0" xfId="0" applyFont="1" applyFill="1"/>
    <xf numFmtId="0" fontId="39" fillId="27" borderId="41" xfId="0" applyFont="1" applyFill="1" applyBorder="1" applyAlignment="1">
      <alignment horizontal="right" textRotation="90" wrapText="1"/>
    </xf>
    <xf numFmtId="0" fontId="39" fillId="27" borderId="42" xfId="0" applyFont="1" applyFill="1" applyBorder="1" applyAlignment="1">
      <alignment horizontal="right" textRotation="90" wrapText="1"/>
    </xf>
    <xf numFmtId="0" fontId="0" fillId="32" borderId="0" xfId="0" applyFill="1"/>
    <xf numFmtId="4" fontId="7" fillId="0" borderId="4" xfId="0" applyNumberFormat="1" applyFont="1" applyFill="1" applyBorder="1" applyAlignment="1">
      <alignment horizontal="right"/>
    </xf>
    <xf numFmtId="4" fontId="4" fillId="0" borderId="4" xfId="0" applyNumberFormat="1" applyFont="1" applyFill="1" applyBorder="1"/>
    <xf numFmtId="0" fontId="7" fillId="0" borderId="4" xfId="0" applyFont="1" applyFill="1" applyBorder="1"/>
    <xf numFmtId="0" fontId="4" fillId="0" borderId="0" xfId="0" applyFont="1" applyFill="1"/>
    <xf numFmtId="0" fontId="39" fillId="0" borderId="43" xfId="0" applyFont="1" applyFill="1" applyBorder="1" applyAlignment="1">
      <alignment horizontal="right" textRotation="90" wrapText="1"/>
    </xf>
    <xf numFmtId="0" fontId="4" fillId="0" borderId="19" xfId="0" applyFont="1" applyFill="1" applyBorder="1"/>
    <xf numFmtId="0" fontId="4" fillId="32" borderId="4" xfId="0" applyFont="1" applyFill="1" applyBorder="1"/>
    <xf numFmtId="0" fontId="4" fillId="32" borderId="19" xfId="0" applyFont="1" applyFill="1" applyBorder="1"/>
    <xf numFmtId="0" fontId="4" fillId="32" borderId="0" xfId="0" applyFont="1" applyFill="1"/>
    <xf numFmtId="0" fontId="4" fillId="0" borderId="4" xfId="0" applyFont="1" applyFill="1" applyBorder="1"/>
    <xf numFmtId="0" fontId="39" fillId="0" borderId="1" xfId="0" applyFont="1" applyFill="1" applyBorder="1" applyAlignment="1">
      <alignment horizontal="right" textRotation="90" wrapText="1"/>
    </xf>
    <xf numFmtId="0" fontId="36" fillId="0" borderId="38" xfId="47" applyFont="1" applyFill="1" applyBorder="1" applyAlignment="1">
      <alignment vertical="top" wrapText="1"/>
    </xf>
    <xf numFmtId="0" fontId="39" fillId="27" borderId="45" xfId="0" applyFont="1" applyFill="1" applyBorder="1" applyAlignment="1">
      <alignment horizontal="right" textRotation="90" wrapText="1"/>
    </xf>
    <xf numFmtId="4" fontId="7" fillId="0" borderId="33" xfId="0" applyNumberFormat="1" applyFont="1" applyFill="1" applyBorder="1" applyAlignment="1">
      <alignment horizontal="right"/>
    </xf>
    <xf numFmtId="0" fontId="7" fillId="0" borderId="46" xfId="0" applyFont="1" applyFill="1" applyBorder="1"/>
    <xf numFmtId="0" fontId="5" fillId="27" borderId="38" xfId="0" applyFont="1" applyFill="1" applyBorder="1" applyAlignment="1">
      <alignment horizontal="left" vertical="center"/>
    </xf>
    <xf numFmtId="0" fontId="7" fillId="0" borderId="44" xfId="0" applyFont="1" applyFill="1" applyBorder="1"/>
    <xf numFmtId="0" fontId="4" fillId="0" borderId="47" xfId="0" applyFont="1" applyFill="1" applyBorder="1"/>
    <xf numFmtId="0" fontId="4" fillId="32" borderId="33" xfId="0" applyFont="1" applyFill="1" applyBorder="1"/>
    <xf numFmtId="0" fontId="4" fillId="0" borderId="33" xfId="0" applyFont="1" applyFill="1" applyBorder="1"/>
    <xf numFmtId="0" fontId="7" fillId="0" borderId="48" xfId="0" applyFont="1" applyFill="1" applyBorder="1"/>
    <xf numFmtId="0" fontId="7" fillId="32" borderId="2" xfId="0" applyFont="1" applyFill="1" applyBorder="1"/>
    <xf numFmtId="0" fontId="7" fillId="0" borderId="49" xfId="0" applyFont="1" applyFill="1" applyBorder="1"/>
    <xf numFmtId="0" fontId="4" fillId="0" borderId="0" xfId="0" applyFont="1" applyFill="1" applyBorder="1"/>
    <xf numFmtId="0" fontId="27" fillId="0" borderId="0" xfId="45" applyFont="1" applyAlignment="1">
      <alignment wrapText="1"/>
    </xf>
    <xf numFmtId="0" fontId="7" fillId="0" borderId="0" xfId="45" applyFont="1"/>
    <xf numFmtId="4" fontId="7" fillId="32" borderId="33" xfId="0" applyNumberFormat="1" applyFont="1" applyFill="1" applyBorder="1" applyAlignment="1">
      <alignment horizontal="right"/>
    </xf>
    <xf numFmtId="4" fontId="7" fillId="32" borderId="4" xfId="0" applyNumberFormat="1" applyFont="1" applyFill="1" applyBorder="1" applyAlignment="1">
      <alignment horizontal="right"/>
    </xf>
    <xf numFmtId="4" fontId="4" fillId="32" borderId="4" xfId="0" applyNumberFormat="1" applyFont="1" applyFill="1" applyBorder="1"/>
    <xf numFmtId="0" fontId="7" fillId="32" borderId="4" xfId="0" applyFont="1" applyFill="1" applyBorder="1"/>
    <xf numFmtId="0" fontId="7" fillId="0" borderId="0" xfId="0" applyFont="1"/>
    <xf numFmtId="0" fontId="1" fillId="0" borderId="0" xfId="47" applyFont="1" applyFill="1" applyAlignment="1">
      <alignment horizontal="left" vertical="top" wrapText="1"/>
    </xf>
    <xf numFmtId="0" fontId="36" fillId="0" borderId="0" xfId="47" applyFont="1" applyFill="1" applyBorder="1" applyAlignment="1">
      <alignment vertical="top" wrapText="1"/>
    </xf>
    <xf numFmtId="0" fontId="7" fillId="32" borderId="38" xfId="0" applyFont="1" applyFill="1" applyBorder="1" applyAlignment="1">
      <alignment wrapText="1"/>
    </xf>
    <xf numFmtId="0" fontId="26" fillId="0" borderId="0" xfId="0" applyFont="1" applyAlignment="1">
      <alignment horizontal="right" vertical="center"/>
    </xf>
    <xf numFmtId="0" fontId="30" fillId="0" borderId="0" xfId="45" applyFont="1" applyFill="1" applyBorder="1" applyAlignment="1">
      <alignment horizontal="center"/>
    </xf>
    <xf numFmtId="0" fontId="5" fillId="29" borderId="0" xfId="45" applyFont="1" applyFill="1" applyBorder="1" applyAlignment="1">
      <alignment horizontal="center"/>
    </xf>
    <xf numFmtId="44" fontId="5" fillId="27" borderId="0" xfId="43" applyFont="1" applyFill="1" applyBorder="1" applyAlignment="1">
      <alignment horizontal="center"/>
    </xf>
    <xf numFmtId="44" fontId="5" fillId="26" borderId="0" xfId="43" applyFont="1" applyFill="1" applyBorder="1" applyAlignment="1">
      <alignment horizontal="center"/>
    </xf>
    <xf numFmtId="2" fontId="7" fillId="0" borderId="0" xfId="45" applyNumberFormat="1" applyFont="1"/>
    <xf numFmtId="2" fontId="8" fillId="0" borderId="0" xfId="48" applyNumberFormat="1" applyFont="1"/>
    <xf numFmtId="2" fontId="0" fillId="0" borderId="0" xfId="0" applyNumberFormat="1" applyFill="1"/>
    <xf numFmtId="0" fontId="7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164" fontId="41" fillId="35" borderId="42" xfId="49" applyNumberFormat="1" applyFont="1" applyFill="1" applyBorder="1" applyAlignment="1">
      <alignment horizontal="center" vertical="center" wrapText="1"/>
    </xf>
    <xf numFmtId="164" fontId="41" fillId="35" borderId="51" xfId="49" applyNumberFormat="1" applyFont="1" applyFill="1" applyBorder="1" applyAlignment="1">
      <alignment horizontal="center" vertical="center" wrapText="1"/>
    </xf>
    <xf numFmtId="164" fontId="41" fillId="35" borderId="52" xfId="49" applyNumberFormat="1" applyFont="1" applyFill="1" applyBorder="1" applyAlignment="1">
      <alignment horizontal="center" vertical="center" wrapText="1"/>
    </xf>
    <xf numFmtId="164" fontId="41" fillId="35" borderId="40" xfId="49" applyNumberFormat="1" applyFont="1" applyFill="1" applyBorder="1" applyAlignment="1">
      <alignment horizontal="left" wrapText="1"/>
    </xf>
    <xf numFmtId="164" fontId="41" fillId="35" borderId="53" xfId="49" applyNumberFormat="1" applyFont="1" applyFill="1" applyBorder="1" applyAlignment="1">
      <alignment horizontal="left" wrapText="1"/>
    </xf>
    <xf numFmtId="164" fontId="41" fillId="35" borderId="54" xfId="49" applyNumberFormat="1" applyFont="1" applyFill="1" applyBorder="1" applyAlignment="1">
      <alignment horizontal="left" wrapText="1"/>
    </xf>
    <xf numFmtId="0" fontId="7" fillId="32" borderId="55" xfId="0" applyFont="1" applyFill="1" applyBorder="1" applyAlignment="1">
      <alignment horizontal="left" wrapText="1"/>
    </xf>
    <xf numFmtId="164" fontId="41" fillId="35" borderId="41" xfId="49" applyNumberFormat="1" applyFont="1" applyFill="1" applyBorder="1" applyAlignment="1">
      <alignment horizontal="center" vertical="center" wrapText="1"/>
    </xf>
    <xf numFmtId="164" fontId="41" fillId="35" borderId="50" xfId="49" applyNumberFormat="1" applyFont="1" applyFill="1" applyBorder="1" applyAlignment="1">
      <alignment horizontal="center" vertical="center" wrapText="1"/>
    </xf>
    <xf numFmtId="164" fontId="41" fillId="35" borderId="35" xfId="49" applyNumberFormat="1" applyFont="1" applyFill="1" applyBorder="1" applyAlignment="1">
      <alignment horizontal="center" vertical="center" wrapText="1"/>
    </xf>
    <xf numFmtId="0" fontId="5" fillId="28" borderId="0" xfId="45" applyFont="1" applyFill="1" applyAlignment="1">
      <alignment horizontal="center" vertical="center" wrapText="1"/>
    </xf>
    <xf numFmtId="0" fontId="8" fillId="0" borderId="0" xfId="45" applyAlignment="1"/>
    <xf numFmtId="0" fontId="30" fillId="0" borderId="20" xfId="45" applyFont="1" applyFill="1" applyBorder="1" applyAlignment="1">
      <alignment horizontal="center"/>
    </xf>
    <xf numFmtId="164" fontId="41" fillId="35" borderId="40" xfId="49" applyNumberFormat="1" applyFont="1" applyFill="1" applyBorder="1" applyAlignment="1">
      <alignment horizontal="left" vertical="center" wrapText="1"/>
    </xf>
    <xf numFmtId="164" fontId="41" fillId="35" borderId="53" xfId="49" applyNumberFormat="1" applyFont="1" applyFill="1" applyBorder="1" applyAlignment="1">
      <alignment horizontal="left" vertical="center" wrapText="1"/>
    </xf>
    <xf numFmtId="164" fontId="41" fillId="35" borderId="54" xfId="49" applyNumberFormat="1" applyFont="1" applyFill="1" applyBorder="1" applyAlignment="1">
      <alignment horizontal="left" vertical="center" wrapText="1"/>
    </xf>
    <xf numFmtId="0" fontId="5" fillId="34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33" xfId="0" applyFont="1" applyBorder="1" applyAlignment="1">
      <alignment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</cellXfs>
  <cellStyles count="50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49" builtinId="3"/>
    <cellStyle name="Currency" xfId="48" builtinId="4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3" xfId="47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>
      <selection activeCell="A32" sqref="A32"/>
    </sheetView>
  </sheetViews>
  <sheetFormatPr defaultRowHeight="12.75" x14ac:dyDescent="0.2"/>
  <cols>
    <col min="1" max="1" width="75.28515625" bestFit="1" customWidth="1"/>
    <col min="4" max="4" width="14.85546875" bestFit="1" customWidth="1"/>
  </cols>
  <sheetData>
    <row r="2" spans="1:4" ht="15.75" x14ac:dyDescent="0.25">
      <c r="A2" s="3" t="s">
        <v>31</v>
      </c>
    </row>
    <row r="3" spans="1:4" ht="13.5" thickBot="1" x14ac:dyDescent="0.25"/>
    <row r="4" spans="1:4" ht="26.25" customHeight="1" thickTop="1" x14ac:dyDescent="0.2">
      <c r="A4" s="2" t="s">
        <v>1</v>
      </c>
    </row>
    <row r="5" spans="1:4" s="1" customFormat="1" ht="26.25" customHeight="1" x14ac:dyDescent="0.2">
      <c r="A5" s="49" t="s">
        <v>32</v>
      </c>
      <c r="B5" s="62">
        <v>1</v>
      </c>
      <c r="D5" s="65"/>
    </row>
    <row r="6" spans="1:4" s="1" customFormat="1" ht="22.5" customHeight="1" x14ac:dyDescent="0.2">
      <c r="A6" s="49" t="s">
        <v>33</v>
      </c>
      <c r="B6" s="4">
        <v>2</v>
      </c>
      <c r="D6" s="65"/>
    </row>
    <row r="7" spans="1:4" s="1" customFormat="1" ht="22.5" customHeight="1" x14ac:dyDescent="0.2">
      <c r="A7" s="49" t="s">
        <v>34</v>
      </c>
      <c r="B7" s="62">
        <v>3</v>
      </c>
      <c r="D7" s="65"/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M23" sqref="M22:M23"/>
    </sheetView>
  </sheetViews>
  <sheetFormatPr defaultRowHeight="12.75" x14ac:dyDescent="0.2"/>
  <cols>
    <col min="1" max="1" width="37.7109375" customWidth="1"/>
  </cols>
  <sheetData>
    <row r="1" spans="1:13" ht="15.75" x14ac:dyDescent="0.25">
      <c r="A1" s="136" t="s">
        <v>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38"/>
    </row>
    <row r="2" spans="1:13" ht="15.75" x14ac:dyDescent="0.25">
      <c r="A2" s="137" t="str">
        <f>Responses!A2</f>
        <v>RFP730-19075 FY19 Summer Parking Lot Maintenance Project</v>
      </c>
      <c r="B2" s="137"/>
      <c r="C2" s="137"/>
      <c r="D2" s="137"/>
      <c r="E2" s="137"/>
      <c r="F2" s="137"/>
      <c r="G2" s="137"/>
      <c r="H2" s="137"/>
      <c r="I2" s="137"/>
      <c r="J2" s="69"/>
      <c r="K2" s="70"/>
      <c r="L2" s="70"/>
      <c r="M2" s="38"/>
    </row>
    <row r="3" spans="1:13" ht="15.75" thickBo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38"/>
    </row>
    <row r="4" spans="1:13" ht="93" customHeight="1" thickBot="1" x14ac:dyDescent="0.25">
      <c r="A4" s="89"/>
      <c r="B4" s="86" t="s">
        <v>57</v>
      </c>
      <c r="C4" s="86" t="s">
        <v>58</v>
      </c>
      <c r="D4" s="86" t="s">
        <v>59</v>
      </c>
      <c r="E4" s="86" t="s">
        <v>60</v>
      </c>
      <c r="F4" s="86" t="s">
        <v>61</v>
      </c>
      <c r="G4" s="86" t="s">
        <v>62</v>
      </c>
      <c r="H4" s="86" t="s">
        <v>63</v>
      </c>
      <c r="I4" s="71" t="s">
        <v>42</v>
      </c>
      <c r="J4" s="71" t="s">
        <v>46</v>
      </c>
      <c r="K4" s="71" t="s">
        <v>47</v>
      </c>
      <c r="L4" s="72" t="s">
        <v>43</v>
      </c>
      <c r="M4" s="38"/>
    </row>
    <row r="5" spans="1:13" s="47" customFormat="1" ht="15" x14ac:dyDescent="0.2">
      <c r="A5" s="90" t="str">
        <f>Responses!A5</f>
        <v>American Parking Control</v>
      </c>
      <c r="B5" s="87">
        <f>Evaluator1!H5</f>
        <v>46</v>
      </c>
      <c r="C5" s="74">
        <f>'Evaluator 2'!H5</f>
        <v>38</v>
      </c>
      <c r="D5" s="74">
        <f>'Evaluator 3'!H5</f>
        <v>43.5</v>
      </c>
      <c r="E5" s="74">
        <f>'Evaluator 4'!H5</f>
        <v>54.5</v>
      </c>
      <c r="F5" s="74">
        <f>'Evaluator 5'!H5</f>
        <v>54</v>
      </c>
      <c r="G5" s="74">
        <f>'Evaluator 6'!H5</f>
        <v>46.5</v>
      </c>
      <c r="H5" s="74">
        <f>'Evaluator 7'!H5</f>
        <v>49.1</v>
      </c>
      <c r="I5" s="74">
        <f>AVERAGE(B5:H5)</f>
        <v>47.371428571428574</v>
      </c>
      <c r="J5" s="74">
        <v>30</v>
      </c>
      <c r="K5" s="75">
        <f>I5+J5</f>
        <v>77.371428571428567</v>
      </c>
      <c r="L5" s="76">
        <f>RANK(K5,$K$5:$K$7,0)</f>
        <v>2</v>
      </c>
    </row>
    <row r="6" spans="1:13" s="73" customFormat="1" ht="15" x14ac:dyDescent="0.2">
      <c r="A6" s="95" t="str">
        <f>Responses!A6</f>
        <v>A-Status Construction</v>
      </c>
      <c r="B6" s="100">
        <f>Evaluator1!H6</f>
        <v>60</v>
      </c>
      <c r="C6" s="101">
        <f>'Evaluator 2'!H6</f>
        <v>61</v>
      </c>
      <c r="D6" s="101">
        <f>'Evaluator 3'!H6</f>
        <v>45.9</v>
      </c>
      <c r="E6" s="101">
        <f>'Evaluator 4'!H6</f>
        <v>50.5</v>
      </c>
      <c r="F6" s="101">
        <f>'Evaluator 5'!H6</f>
        <v>60</v>
      </c>
      <c r="G6" s="101">
        <f>'Evaluator 6'!H6</f>
        <v>52</v>
      </c>
      <c r="H6" s="101">
        <f>'Evaluator 7'!H6</f>
        <v>54.2</v>
      </c>
      <c r="I6" s="101">
        <f>AVERAGE(B6:H6)</f>
        <v>54.8</v>
      </c>
      <c r="J6" s="101">
        <v>25.70410048575312</v>
      </c>
      <c r="K6" s="102">
        <f t="shared" ref="K6:K7" si="0">I6+J6</f>
        <v>80.504100485753114</v>
      </c>
      <c r="L6" s="103">
        <f>RANK(K6,$K$5:$K$7,0)</f>
        <v>1</v>
      </c>
    </row>
    <row r="7" spans="1:13" s="47" customFormat="1" ht="15.75" thickBot="1" x14ac:dyDescent="0.25">
      <c r="A7" s="88" t="str">
        <f>Responses!A7</f>
        <v>CMC Development</v>
      </c>
      <c r="B7" s="87">
        <f>Evaluator1!H7</f>
        <v>49</v>
      </c>
      <c r="C7" s="74">
        <f>'Evaluator 2'!H7</f>
        <v>30</v>
      </c>
      <c r="D7" s="74">
        <f>'Evaluator 3'!H7</f>
        <v>45.5</v>
      </c>
      <c r="E7" s="74">
        <f>'Evaluator 4'!H7</f>
        <v>38</v>
      </c>
      <c r="F7" s="74">
        <f>'Evaluator 5'!H7</f>
        <v>50.5</v>
      </c>
      <c r="G7" s="74">
        <f>'Evaluator 6'!H7</f>
        <v>39</v>
      </c>
      <c r="H7" s="74">
        <f>'Evaluator 7'!H7</f>
        <v>48.4</v>
      </c>
      <c r="I7" s="74">
        <f>AVERAGE(B7:H7)</f>
        <v>42.914285714285711</v>
      </c>
      <c r="J7" s="74">
        <v>27.01195799161691</v>
      </c>
      <c r="K7" s="75">
        <f t="shared" si="0"/>
        <v>69.926243705902621</v>
      </c>
      <c r="L7" s="76">
        <f>RANK(K7,$K$5:$K$7,0)</f>
        <v>3</v>
      </c>
    </row>
    <row r="8" spans="1:13" s="47" customFormat="1" ht="15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3" s="47" customFormat="1" ht="15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3" s="47" customFormat="1" ht="15.75" thickBot="1" x14ac:dyDescent="0.25">
      <c r="A10" s="9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3" s="47" customFormat="1" ht="124.5" thickBot="1" x14ac:dyDescent="0.25">
      <c r="A11" s="85"/>
      <c r="B11" s="78" t="str">
        <f t="shared" ref="B11:H11" si="1">B4</f>
        <v>Evaluator 1</v>
      </c>
      <c r="C11" s="78" t="str">
        <f t="shared" si="1"/>
        <v>Evaluator 2</v>
      </c>
      <c r="D11" s="78" t="str">
        <f t="shared" si="1"/>
        <v>Evaluator 3</v>
      </c>
      <c r="E11" s="78" t="str">
        <f t="shared" si="1"/>
        <v>Evaluator 4</v>
      </c>
      <c r="F11" s="78" t="str">
        <f t="shared" si="1"/>
        <v>Evaluator 5</v>
      </c>
      <c r="G11" s="78" t="str">
        <f t="shared" si="1"/>
        <v>Evaluator 6</v>
      </c>
      <c r="H11" s="78" t="str">
        <f t="shared" si="1"/>
        <v>Evaluator 7</v>
      </c>
      <c r="I11" s="78" t="s">
        <v>44</v>
      </c>
      <c r="J11" s="84" t="s">
        <v>45</v>
      </c>
      <c r="K11" s="77"/>
      <c r="L11" s="77"/>
    </row>
    <row r="12" spans="1:13" s="47" customFormat="1" ht="15" x14ac:dyDescent="0.2">
      <c r="A12" s="94" t="str">
        <f>A5</f>
        <v>American Parking Control</v>
      </c>
      <c r="B12" s="91">
        <f>RANK(B5,$B$5:$B$7,0)</f>
        <v>3</v>
      </c>
      <c r="C12" s="79">
        <f>RANK(C5,$C$5:$C$7,0)</f>
        <v>2</v>
      </c>
      <c r="D12" s="79">
        <f>RANK(D5,$D$5:$D$7,0)</f>
        <v>3</v>
      </c>
      <c r="E12" s="79">
        <f>RANK(E5,$E$5:$E$7,0)</f>
        <v>1</v>
      </c>
      <c r="F12" s="79">
        <f>RANK(F5,$F$5:$F$7,0)</f>
        <v>2</v>
      </c>
      <c r="G12" s="79">
        <f>RANK(G5,$G$5:$G$7,0)</f>
        <v>2</v>
      </c>
      <c r="H12" s="79">
        <f>RANK(H5,$H$5:$H$7,0)</f>
        <v>2</v>
      </c>
      <c r="I12" s="79">
        <f>AVERAGE(B12:H12)</f>
        <v>2.1428571428571428</v>
      </c>
      <c r="J12" s="79">
        <f>RANK(I12,$I$12:$I$14,1)</f>
        <v>2</v>
      </c>
      <c r="K12" s="77"/>
    </row>
    <row r="13" spans="1:13" s="73" customFormat="1" ht="15" x14ac:dyDescent="0.2">
      <c r="A13" s="95" t="str">
        <f>A6</f>
        <v>A-Status Construction</v>
      </c>
      <c r="B13" s="92">
        <f>RANK(B6,$B$5:$B$7,0)</f>
        <v>1</v>
      </c>
      <c r="C13" s="80">
        <f>RANK(C6,$C$5:$C$7,0)</f>
        <v>1</v>
      </c>
      <c r="D13" s="80">
        <f>RANK(D6,$D$5:$D$7,0)</f>
        <v>1</v>
      </c>
      <c r="E13" s="80">
        <f>RANK(E6,$E$5:$E$7,0)</f>
        <v>2</v>
      </c>
      <c r="F13" s="80">
        <f>RANK(F6,$F$5:$F$7,0)</f>
        <v>1</v>
      </c>
      <c r="G13" s="80">
        <f>RANK(G6,$G$5:$G$7,0)</f>
        <v>1</v>
      </c>
      <c r="H13" s="81">
        <f>RANK(H6,$H$5:$H$7,0)</f>
        <v>1</v>
      </c>
      <c r="I13" s="81">
        <f>AVERAGE(B13:H13)</f>
        <v>1.1428571428571428</v>
      </c>
      <c r="J13" s="81">
        <f>RANK(I13,$I$12:$I$14,1)</f>
        <v>1</v>
      </c>
      <c r="K13" s="82"/>
    </row>
    <row r="14" spans="1:13" s="47" customFormat="1" ht="15.75" thickBot="1" x14ac:dyDescent="0.25">
      <c r="A14" s="96" t="str">
        <f>A7</f>
        <v>CMC Development</v>
      </c>
      <c r="B14" s="93">
        <f>RANK(B7,$B$5:$B$7,0)</f>
        <v>2</v>
      </c>
      <c r="C14" s="83">
        <f>RANK(C7,$C$5:$C$7,0)</f>
        <v>3</v>
      </c>
      <c r="D14" s="83">
        <f>RANK(D7,$D$5:$D$7,0)</f>
        <v>2</v>
      </c>
      <c r="E14" s="83">
        <f>RANK(E7,$E$5:$E$7,0)</f>
        <v>3</v>
      </c>
      <c r="F14" s="83">
        <f>RANK(F7,$F$5:$F$7,0)</f>
        <v>3</v>
      </c>
      <c r="G14" s="83">
        <f>RANK(G7,$G$5:$G$7,0)</f>
        <v>3</v>
      </c>
      <c r="H14" s="79">
        <f>RANK(H7,$H$5:$H$7,0)</f>
        <v>3</v>
      </c>
      <c r="I14" s="79">
        <f>AVERAGE(B14:H14)</f>
        <v>2.7142857142857144</v>
      </c>
      <c r="J14" s="79">
        <f>RANK(I14,$I$12:$I$14,1)</f>
        <v>3</v>
      </c>
      <c r="K14" s="77"/>
    </row>
  </sheetData>
  <mergeCells count="2">
    <mergeCell ref="A1:L1"/>
    <mergeCell ref="A2:I2"/>
  </mergeCells>
  <conditionalFormatting sqref="J12:J14">
    <cfRule type="cellIs" dxfId="1" priority="1" operator="equal">
      <formula>1</formula>
    </cfRule>
  </conditionalFormatting>
  <conditionalFormatting sqref="L5:L7">
    <cfRule type="cellIs" dxfId="0" priority="2" operator="equal">
      <formula>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N16" sqref="N16"/>
    </sheetView>
  </sheetViews>
  <sheetFormatPr defaultRowHeight="12.75" x14ac:dyDescent="0.2"/>
  <cols>
    <col min="1" max="1" width="47.5703125" customWidth="1"/>
    <col min="5" max="5" width="40.85546875" customWidth="1"/>
  </cols>
  <sheetData>
    <row r="1" spans="1:10" ht="15" customHeight="1" x14ac:dyDescent="0.2">
      <c r="A1" s="138" t="s">
        <v>14</v>
      </c>
      <c r="B1" s="138"/>
      <c r="C1" s="138"/>
      <c r="D1" s="138"/>
      <c r="E1" s="138"/>
      <c r="F1" s="138"/>
      <c r="G1" s="138"/>
      <c r="H1" s="138"/>
      <c r="I1" s="50"/>
      <c r="J1" s="50"/>
    </row>
    <row r="2" spans="1:10" ht="15" x14ac:dyDescent="0.2">
      <c r="A2" s="138"/>
      <c r="B2" s="138"/>
      <c r="C2" s="138"/>
      <c r="D2" s="138"/>
      <c r="E2" s="138"/>
      <c r="F2" s="138"/>
      <c r="G2" s="138"/>
      <c r="H2" s="138"/>
      <c r="I2" s="50"/>
      <c r="J2" s="50"/>
    </row>
    <row r="3" spans="1:10" ht="15.75" thickBo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16.5" thickTop="1" x14ac:dyDescent="0.25">
      <c r="A4" s="139" t="s">
        <v>15</v>
      </c>
      <c r="B4" s="140"/>
      <c r="C4" s="140"/>
      <c r="D4" s="140"/>
      <c r="E4" s="141"/>
      <c r="F4" s="50"/>
      <c r="G4" s="50"/>
      <c r="H4" s="50"/>
      <c r="I4" s="50"/>
      <c r="J4" s="50"/>
    </row>
    <row r="5" spans="1:10" ht="15" customHeight="1" x14ac:dyDescent="0.2">
      <c r="A5" s="142" t="s">
        <v>16</v>
      </c>
      <c r="B5" s="143"/>
      <c r="C5" s="143"/>
      <c r="D5" s="143"/>
      <c r="E5" s="144"/>
      <c r="F5" s="50"/>
      <c r="G5" s="50"/>
      <c r="H5" s="50"/>
      <c r="I5" s="50"/>
      <c r="J5" s="50"/>
    </row>
    <row r="6" spans="1:10" ht="15" x14ac:dyDescent="0.2">
      <c r="A6" s="145" t="s">
        <v>17</v>
      </c>
      <c r="B6" s="146"/>
      <c r="C6" s="146"/>
      <c r="D6" s="146"/>
      <c r="E6" s="147"/>
      <c r="F6" s="50"/>
      <c r="G6" s="50"/>
      <c r="H6" s="50"/>
      <c r="I6" s="50"/>
      <c r="J6" s="50"/>
    </row>
    <row r="7" spans="1:10" ht="15" x14ac:dyDescent="0.2">
      <c r="A7" s="145" t="s">
        <v>18</v>
      </c>
      <c r="B7" s="146"/>
      <c r="C7" s="146"/>
      <c r="D7" s="146"/>
      <c r="E7" s="147"/>
      <c r="F7" s="50"/>
      <c r="G7" s="50"/>
      <c r="H7" s="50"/>
      <c r="I7" s="50"/>
      <c r="J7" s="50"/>
    </row>
    <row r="8" spans="1:10" ht="15" x14ac:dyDescent="0.2">
      <c r="A8" s="145" t="s">
        <v>19</v>
      </c>
      <c r="B8" s="146"/>
      <c r="C8" s="146"/>
      <c r="D8" s="146"/>
      <c r="E8" s="147"/>
      <c r="F8" s="50"/>
      <c r="G8" s="50"/>
      <c r="H8" s="50"/>
      <c r="I8" s="50"/>
      <c r="J8" s="50"/>
    </row>
    <row r="9" spans="1:10" ht="15" x14ac:dyDescent="0.2">
      <c r="A9" s="145" t="s">
        <v>20</v>
      </c>
      <c r="B9" s="146"/>
      <c r="C9" s="146"/>
      <c r="D9" s="146"/>
      <c r="E9" s="147"/>
      <c r="F9" s="50"/>
      <c r="G9" s="50"/>
      <c r="H9" s="50"/>
      <c r="I9" s="50"/>
      <c r="J9" s="50"/>
    </row>
    <row r="10" spans="1:10" ht="15.75" thickBot="1" x14ac:dyDescent="0.25">
      <c r="A10" s="156" t="s">
        <v>21</v>
      </c>
      <c r="B10" s="157"/>
      <c r="C10" s="157"/>
      <c r="D10" s="157"/>
      <c r="E10" s="158"/>
      <c r="F10" s="50"/>
      <c r="G10" s="50"/>
      <c r="H10" s="50"/>
      <c r="I10" s="50"/>
      <c r="J10" s="50"/>
    </row>
    <row r="11" spans="1:10" ht="16.5" thickTop="1" thickBot="1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0" ht="16.5" thickTop="1" x14ac:dyDescent="0.25">
      <c r="A12" s="159" t="s">
        <v>22</v>
      </c>
      <c r="B12" s="160"/>
      <c r="C12" s="160"/>
      <c r="D12" s="160"/>
      <c r="E12" s="160"/>
      <c r="F12" s="64" t="s">
        <v>23</v>
      </c>
      <c r="G12" s="64" t="s">
        <v>24</v>
      </c>
      <c r="H12" s="54" t="s">
        <v>25</v>
      </c>
      <c r="I12" s="50"/>
      <c r="J12" s="50"/>
    </row>
    <row r="13" spans="1:10" ht="54.75" customHeight="1" x14ac:dyDescent="0.2">
      <c r="A13" s="148" t="s">
        <v>26</v>
      </c>
      <c r="B13" s="149"/>
      <c r="C13" s="149"/>
      <c r="D13" s="149"/>
      <c r="E13" s="150"/>
      <c r="F13" s="58"/>
      <c r="G13" s="52">
        <v>6</v>
      </c>
      <c r="H13" s="56">
        <f t="shared" ref="H13:H18" si="0">F13*G13</f>
        <v>0</v>
      </c>
      <c r="I13" s="51"/>
      <c r="J13" s="57" t="s">
        <v>27</v>
      </c>
    </row>
    <row r="14" spans="1:10" ht="59.25" customHeight="1" x14ac:dyDescent="0.2">
      <c r="A14" s="148" t="s">
        <v>36</v>
      </c>
      <c r="B14" s="149"/>
      <c r="C14" s="149"/>
      <c r="D14" s="149"/>
      <c r="E14" s="150"/>
      <c r="F14" s="52"/>
      <c r="G14" s="52">
        <v>4</v>
      </c>
      <c r="H14" s="56">
        <f t="shared" si="0"/>
        <v>0</v>
      </c>
      <c r="I14" s="51"/>
      <c r="J14" s="51"/>
    </row>
    <row r="15" spans="1:10" ht="35.25" customHeight="1" x14ac:dyDescent="0.2">
      <c r="A15" s="148" t="s">
        <v>37</v>
      </c>
      <c r="B15" s="149"/>
      <c r="C15" s="149"/>
      <c r="D15" s="149"/>
      <c r="E15" s="150"/>
      <c r="F15" s="52"/>
      <c r="G15" s="52">
        <v>3</v>
      </c>
      <c r="H15" s="56">
        <f t="shared" si="0"/>
        <v>0</v>
      </c>
      <c r="I15" s="51"/>
      <c r="J15" s="51"/>
    </row>
    <row r="16" spans="1:10" ht="38.25" customHeight="1" x14ac:dyDescent="0.2">
      <c r="A16" s="151" t="s">
        <v>38</v>
      </c>
      <c r="B16" s="152"/>
      <c r="C16" s="152"/>
      <c r="D16" s="152"/>
      <c r="E16" s="153"/>
      <c r="F16" s="52"/>
      <c r="G16" s="52">
        <v>3</v>
      </c>
      <c r="H16" s="56">
        <f t="shared" si="0"/>
        <v>0</v>
      </c>
      <c r="I16" s="51"/>
      <c r="J16" s="51"/>
    </row>
    <row r="17" spans="1:10" ht="44.25" customHeight="1" x14ac:dyDescent="0.2">
      <c r="A17" s="151" t="s">
        <v>39</v>
      </c>
      <c r="B17" s="152"/>
      <c r="C17" s="152"/>
      <c r="D17" s="152"/>
      <c r="E17" s="153"/>
      <c r="F17" s="52"/>
      <c r="G17" s="52">
        <v>3</v>
      </c>
      <c r="H17" s="56">
        <f t="shared" si="0"/>
        <v>0</v>
      </c>
      <c r="I17" s="51"/>
      <c r="J17" s="51"/>
    </row>
    <row r="18" spans="1:10" ht="38.25" customHeight="1" x14ac:dyDescent="0.2">
      <c r="A18" s="151" t="s">
        <v>40</v>
      </c>
      <c r="B18" s="152"/>
      <c r="C18" s="152"/>
      <c r="D18" s="152"/>
      <c r="E18" s="153"/>
      <c r="F18" s="52"/>
      <c r="G18" s="52">
        <v>1</v>
      </c>
      <c r="H18" s="56">
        <f t="shared" si="0"/>
        <v>0</v>
      </c>
      <c r="I18" s="51"/>
      <c r="J18" s="51"/>
    </row>
    <row r="19" spans="1:10" ht="16.5" thickBot="1" x14ac:dyDescent="0.3">
      <c r="A19" s="50"/>
      <c r="B19" s="50"/>
      <c r="C19" s="50"/>
      <c r="D19" s="50"/>
      <c r="E19" s="50"/>
      <c r="F19" s="50"/>
      <c r="G19" s="53" t="s">
        <v>28</v>
      </c>
      <c r="H19" s="55">
        <f>SUM(H13:H18)</f>
        <v>0</v>
      </c>
      <c r="I19" s="50"/>
      <c r="J19" s="50"/>
    </row>
    <row r="20" spans="1:10" ht="15" x14ac:dyDescent="0.2">
      <c r="A20" s="154" t="s">
        <v>29</v>
      </c>
      <c r="B20" s="154"/>
      <c r="C20" s="154"/>
      <c r="D20" s="154"/>
      <c r="E20" s="154"/>
      <c r="F20" s="50"/>
      <c r="G20" s="50"/>
      <c r="H20" s="50"/>
      <c r="I20" s="50"/>
      <c r="J20" s="50"/>
    </row>
    <row r="21" spans="1:10" ht="1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</row>
    <row r="22" spans="1:10" ht="15" x14ac:dyDescent="0.2">
      <c r="A22" s="155" t="s">
        <v>30</v>
      </c>
      <c r="B22" s="155"/>
      <c r="C22" s="155"/>
      <c r="D22" s="50"/>
      <c r="E22" s="50"/>
      <c r="F22" s="50"/>
      <c r="G22" s="50"/>
      <c r="H22" s="50"/>
      <c r="I22" s="50"/>
      <c r="J22" s="50"/>
    </row>
  </sheetData>
  <protectedRanges>
    <protectedRange sqref="F14:F18" name="Points_2"/>
  </protectedRanges>
  <mergeCells count="17">
    <mergeCell ref="A15:E15"/>
    <mergeCell ref="A8:E8"/>
    <mergeCell ref="A18:E18"/>
    <mergeCell ref="A20:E20"/>
    <mergeCell ref="A22:C22"/>
    <mergeCell ref="A16:E16"/>
    <mergeCell ref="A17:E17"/>
    <mergeCell ref="A9:E9"/>
    <mergeCell ref="A10:E10"/>
    <mergeCell ref="A12:E12"/>
    <mergeCell ref="A13:E13"/>
    <mergeCell ref="A14:E14"/>
    <mergeCell ref="A1:H2"/>
    <mergeCell ref="A4:E4"/>
    <mergeCell ref="A5:E5"/>
    <mergeCell ref="A6:E6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22" sqref="B22"/>
    </sheetView>
  </sheetViews>
  <sheetFormatPr defaultRowHeight="12.75" x14ac:dyDescent="0.2"/>
  <cols>
    <col min="1" max="1" width="46.140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38" customWidth="1"/>
    <col min="8" max="8" width="12.42578125" customWidth="1"/>
  </cols>
  <sheetData>
    <row r="1" spans="1:10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6"/>
      <c r="J1" s="6"/>
    </row>
    <row r="2" spans="1:10" ht="12.75" customHeight="1" x14ac:dyDescent="0.2">
      <c r="A2" s="119" t="str">
        <f>Responses!A2</f>
        <v>RFP730-19075 FY19 Summer Parking Lot Maintenance Project</v>
      </c>
      <c r="B2" s="119"/>
      <c r="C2" s="119"/>
      <c r="D2" s="119"/>
      <c r="E2" s="119"/>
      <c r="F2" s="119"/>
      <c r="G2" s="119"/>
      <c r="H2" s="119"/>
      <c r="I2" s="119"/>
      <c r="J2" s="6"/>
    </row>
    <row r="3" spans="1:10" ht="15.75" thickBot="1" x14ac:dyDescent="0.25">
      <c r="A3" s="6"/>
      <c r="B3" s="6"/>
      <c r="C3" s="6"/>
      <c r="D3" s="6"/>
      <c r="E3" s="6"/>
      <c r="F3" s="6"/>
      <c r="H3" s="7"/>
      <c r="I3" s="6"/>
      <c r="J3" s="6"/>
    </row>
    <row r="4" spans="1:10" ht="84" customHeight="1" thickTop="1" thickBot="1" x14ac:dyDescent="0.25">
      <c r="A4" s="8" t="s">
        <v>2</v>
      </c>
      <c r="B4" s="59" t="s">
        <v>3</v>
      </c>
      <c r="C4" s="9" t="s">
        <v>4</v>
      </c>
      <c r="D4" s="37" t="s">
        <v>5</v>
      </c>
      <c r="E4" s="37" t="s">
        <v>6</v>
      </c>
      <c r="F4" s="37" t="s">
        <v>7</v>
      </c>
      <c r="G4" s="37" t="s">
        <v>35</v>
      </c>
      <c r="H4" s="41" t="s">
        <v>13</v>
      </c>
      <c r="I4" s="41" t="s">
        <v>8</v>
      </c>
      <c r="J4" s="10"/>
    </row>
    <row r="5" spans="1:10" ht="33" customHeight="1" thickTop="1" x14ac:dyDescent="0.2">
      <c r="A5" s="40" t="str">
        <f>Responses!A5</f>
        <v>American Parking Control</v>
      </c>
      <c r="B5" s="60">
        <v>30</v>
      </c>
      <c r="C5" s="63">
        <v>12</v>
      </c>
      <c r="D5" s="63">
        <v>12</v>
      </c>
      <c r="E5" s="63">
        <v>9</v>
      </c>
      <c r="F5" s="63">
        <v>9</v>
      </c>
      <c r="G5" s="66">
        <v>4</v>
      </c>
      <c r="H5" s="11">
        <f>SUM(C5:G5)</f>
        <v>46</v>
      </c>
      <c r="I5" s="5">
        <f>SUM(B5:G5)</f>
        <v>76</v>
      </c>
      <c r="J5" s="10"/>
    </row>
    <row r="6" spans="1:10" ht="25.5" customHeight="1" x14ac:dyDescent="0.2">
      <c r="A6" s="40" t="str">
        <f>Responses!A6</f>
        <v>A-Status Construction</v>
      </c>
      <c r="B6" s="60">
        <v>25.70410048575312</v>
      </c>
      <c r="C6" s="63">
        <v>20</v>
      </c>
      <c r="D6" s="63">
        <v>12</v>
      </c>
      <c r="E6" s="63">
        <v>12</v>
      </c>
      <c r="F6" s="63">
        <v>12</v>
      </c>
      <c r="G6" s="66">
        <v>4</v>
      </c>
      <c r="H6" s="39">
        <f t="shared" ref="H6:H7" si="0">SUM(C6:G6)</f>
        <v>60</v>
      </c>
      <c r="I6" s="5">
        <f t="shared" ref="I6:I7" si="1">SUM(B6:G6)</f>
        <v>85.704100485753116</v>
      </c>
      <c r="J6" s="6"/>
    </row>
    <row r="7" spans="1:10" ht="31.5" customHeight="1" x14ac:dyDescent="0.2">
      <c r="A7" s="40" t="str">
        <f>Responses!A7</f>
        <v>CMC Development</v>
      </c>
      <c r="B7" s="60">
        <v>27.01195799161691</v>
      </c>
      <c r="C7" s="63">
        <v>12</v>
      </c>
      <c r="D7" s="63">
        <v>12</v>
      </c>
      <c r="E7" s="63">
        <v>9</v>
      </c>
      <c r="F7" s="63">
        <v>12</v>
      </c>
      <c r="G7" s="66">
        <v>4</v>
      </c>
      <c r="H7" s="39">
        <f t="shared" si="0"/>
        <v>49</v>
      </c>
      <c r="I7" s="5">
        <f t="shared" si="1"/>
        <v>76.01195799161691</v>
      </c>
      <c r="J7" s="22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38" customWidth="1"/>
    <col min="8" max="8" width="10.42578125" customWidth="1"/>
  </cols>
  <sheetData>
    <row r="1" spans="1:9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</row>
    <row r="2" spans="1:9" ht="12.75" customHeight="1" x14ac:dyDescent="0.2">
      <c r="A2" s="119" t="str">
        <f>Responses!A2</f>
        <v>RFP730-19075 FY19 Summer Parking Lot Maintenance Project</v>
      </c>
      <c r="B2" s="119"/>
      <c r="C2" s="119"/>
      <c r="D2" s="119"/>
      <c r="E2" s="119"/>
      <c r="F2" s="119"/>
      <c r="G2" s="119"/>
      <c r="H2" s="119"/>
      <c r="I2" s="119"/>
    </row>
    <row r="3" spans="1:9" ht="15.75" thickBot="1" x14ac:dyDescent="0.25">
      <c r="A3" s="22"/>
      <c r="B3" s="22"/>
      <c r="C3" s="22"/>
      <c r="D3" s="22"/>
      <c r="E3" s="22"/>
      <c r="F3" s="22"/>
      <c r="H3" s="23"/>
    </row>
    <row r="4" spans="1:9" ht="75" thickTop="1" thickBot="1" x14ac:dyDescent="0.25">
      <c r="A4" s="24" t="s">
        <v>2</v>
      </c>
      <c r="B4" s="59" t="s">
        <v>3</v>
      </c>
      <c r="C4" s="25" t="s">
        <v>4</v>
      </c>
      <c r="D4" s="37" t="s">
        <v>5</v>
      </c>
      <c r="E4" s="37" t="s">
        <v>6</v>
      </c>
      <c r="F4" s="37" t="s">
        <v>7</v>
      </c>
      <c r="G4" s="37" t="s">
        <v>35</v>
      </c>
      <c r="H4" s="41" t="s">
        <v>13</v>
      </c>
      <c r="I4" s="41" t="s">
        <v>8</v>
      </c>
    </row>
    <row r="5" spans="1:9" ht="27.75" customHeight="1" thickTop="1" x14ac:dyDescent="0.2">
      <c r="A5" s="40" t="str">
        <f>Responses!A5</f>
        <v>American Parking Control</v>
      </c>
      <c r="B5" s="60">
        <v>30</v>
      </c>
      <c r="C5" s="63">
        <v>16</v>
      </c>
      <c r="D5" s="63">
        <v>9</v>
      </c>
      <c r="E5" s="63">
        <v>6</v>
      </c>
      <c r="F5" s="63">
        <v>6</v>
      </c>
      <c r="G5" s="66">
        <v>1</v>
      </c>
      <c r="H5" s="39">
        <f>SUM(C5:G5)</f>
        <v>38</v>
      </c>
      <c r="I5" s="5">
        <f>SUM(B5:G5)</f>
        <v>68</v>
      </c>
    </row>
    <row r="6" spans="1:9" ht="26.25" customHeight="1" x14ac:dyDescent="0.2">
      <c r="A6" s="40" t="str">
        <f>Responses!A6</f>
        <v>A-Status Construction</v>
      </c>
      <c r="B6" s="60">
        <v>25.70410048575312</v>
      </c>
      <c r="C6" s="63">
        <v>20</v>
      </c>
      <c r="D6" s="63">
        <v>15</v>
      </c>
      <c r="E6" s="63">
        <v>12</v>
      </c>
      <c r="F6" s="63">
        <v>12</v>
      </c>
      <c r="G6" s="66">
        <v>2</v>
      </c>
      <c r="H6" s="39">
        <f t="shared" ref="H6:H7" si="0">SUM(C6:G6)</f>
        <v>61</v>
      </c>
      <c r="I6" s="5">
        <f t="shared" ref="I6:I7" si="1">SUM(B6:G6)</f>
        <v>86.704100485753116</v>
      </c>
    </row>
    <row r="7" spans="1:9" ht="32.25" customHeight="1" x14ac:dyDescent="0.2">
      <c r="A7" s="40" t="str">
        <f>Responses!A7</f>
        <v>CMC Development</v>
      </c>
      <c r="B7" s="60">
        <v>27.01195799161691</v>
      </c>
      <c r="C7" s="63">
        <v>4</v>
      </c>
      <c r="D7" s="63">
        <v>6</v>
      </c>
      <c r="E7" s="63">
        <v>9</v>
      </c>
      <c r="F7" s="63">
        <v>9</v>
      </c>
      <c r="G7" s="66">
        <v>2</v>
      </c>
      <c r="H7" s="39">
        <f t="shared" si="0"/>
        <v>30</v>
      </c>
      <c r="I7" s="5">
        <f t="shared" si="1"/>
        <v>57.01195799161691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9.7109375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8.140625" style="38" customWidth="1"/>
    <col min="8" max="8" width="10" customWidth="1"/>
  </cols>
  <sheetData>
    <row r="1" spans="1:9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</row>
    <row r="2" spans="1:9" ht="12.75" customHeight="1" x14ac:dyDescent="0.2">
      <c r="A2" s="119" t="str">
        <f>Responses!A2</f>
        <v>RFP730-19075 FY19 Summer Parking Lot Maintenance Project</v>
      </c>
      <c r="B2" s="119"/>
      <c r="C2" s="119"/>
      <c r="D2" s="119"/>
      <c r="E2" s="119"/>
      <c r="F2" s="119"/>
      <c r="G2" s="119"/>
      <c r="H2" s="119"/>
      <c r="I2" s="119"/>
    </row>
    <row r="3" spans="1:9" ht="15.75" thickBot="1" x14ac:dyDescent="0.25">
      <c r="A3" s="26"/>
      <c r="B3" s="26"/>
      <c r="C3" s="26"/>
      <c r="D3" s="26"/>
      <c r="E3" s="26"/>
      <c r="F3" s="26"/>
      <c r="H3" s="27"/>
    </row>
    <row r="4" spans="1:9" ht="75" thickTop="1" thickBot="1" x14ac:dyDescent="0.25">
      <c r="A4" s="28" t="s">
        <v>2</v>
      </c>
      <c r="B4" s="59" t="s">
        <v>3</v>
      </c>
      <c r="C4" s="29" t="s">
        <v>4</v>
      </c>
      <c r="D4" s="37" t="s">
        <v>5</v>
      </c>
      <c r="E4" s="37" t="s">
        <v>6</v>
      </c>
      <c r="F4" s="37" t="s">
        <v>7</v>
      </c>
      <c r="G4" s="37" t="s">
        <v>35</v>
      </c>
      <c r="H4" s="41" t="s">
        <v>13</v>
      </c>
      <c r="I4" s="41" t="s">
        <v>8</v>
      </c>
    </row>
    <row r="5" spans="1:9" ht="34.5" customHeight="1" thickTop="1" x14ac:dyDescent="0.2">
      <c r="A5" s="40" t="str">
        <f>Responses!A5</f>
        <v>American Parking Control</v>
      </c>
      <c r="B5" s="61">
        <v>30</v>
      </c>
      <c r="C5" s="63">
        <v>12</v>
      </c>
      <c r="D5" s="63">
        <v>10.5</v>
      </c>
      <c r="E5" s="63">
        <v>9</v>
      </c>
      <c r="F5" s="63">
        <v>9</v>
      </c>
      <c r="G5" s="66">
        <v>3</v>
      </c>
      <c r="H5" s="39">
        <f>SUM(C5:G5)</f>
        <v>43.5</v>
      </c>
      <c r="I5" s="5">
        <f>SUM(B5:G5)</f>
        <v>73.5</v>
      </c>
    </row>
    <row r="6" spans="1:9" ht="32.25" customHeight="1" x14ac:dyDescent="0.2">
      <c r="A6" s="40" t="str">
        <f>Responses!A6</f>
        <v>A-Status Construction</v>
      </c>
      <c r="B6" s="61">
        <v>25.70410048575312</v>
      </c>
      <c r="C6" s="63">
        <v>14.4</v>
      </c>
      <c r="D6" s="63">
        <v>10.5</v>
      </c>
      <c r="E6" s="63">
        <v>9</v>
      </c>
      <c r="F6" s="63">
        <v>9</v>
      </c>
      <c r="G6" s="66">
        <v>3</v>
      </c>
      <c r="H6" s="39">
        <f t="shared" ref="H6:H7" si="0">SUM(C6:G6)</f>
        <v>45.9</v>
      </c>
      <c r="I6" s="5">
        <f t="shared" ref="I6:I7" si="1">SUM(B6:G6)</f>
        <v>71.604100485753122</v>
      </c>
    </row>
    <row r="7" spans="1:9" ht="35.25" customHeight="1" x14ac:dyDescent="0.2">
      <c r="A7" s="40" t="str">
        <f>Responses!A7</f>
        <v>CMC Development</v>
      </c>
      <c r="B7" s="61">
        <v>27.01195799161691</v>
      </c>
      <c r="C7" s="63">
        <v>14</v>
      </c>
      <c r="D7" s="63">
        <v>10.5</v>
      </c>
      <c r="E7" s="63">
        <v>9</v>
      </c>
      <c r="F7" s="63">
        <v>9</v>
      </c>
      <c r="G7" s="66">
        <v>3</v>
      </c>
      <c r="H7" s="39">
        <f t="shared" si="0"/>
        <v>45.5</v>
      </c>
      <c r="I7" s="5">
        <f t="shared" si="1"/>
        <v>72.51195799161691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7.85546875" style="38" customWidth="1"/>
    <col min="8" max="8" width="10.28515625" customWidth="1"/>
  </cols>
  <sheetData>
    <row r="1" spans="1:9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</row>
    <row r="2" spans="1:9" ht="12.75" customHeight="1" x14ac:dyDescent="0.2">
      <c r="A2" s="119" t="str">
        <f>Responses!A2</f>
        <v>RFP730-19075 FY19 Summer Parking Lot Maintenance Project</v>
      </c>
      <c r="B2" s="119"/>
      <c r="C2" s="119"/>
      <c r="D2" s="119"/>
      <c r="E2" s="119"/>
      <c r="F2" s="119"/>
      <c r="G2" s="119"/>
      <c r="H2" s="119"/>
      <c r="I2" s="119"/>
    </row>
    <row r="3" spans="1:9" ht="15.75" thickBot="1" x14ac:dyDescent="0.25">
      <c r="A3" s="30"/>
      <c r="B3" s="30"/>
      <c r="C3" s="30"/>
      <c r="D3" s="30"/>
      <c r="E3" s="30"/>
      <c r="F3" s="30"/>
      <c r="H3" s="31"/>
    </row>
    <row r="4" spans="1:9" ht="75" thickTop="1" thickBot="1" x14ac:dyDescent="0.25">
      <c r="A4" s="32" t="s">
        <v>2</v>
      </c>
      <c r="B4" s="59" t="s">
        <v>3</v>
      </c>
      <c r="C4" s="33" t="s">
        <v>4</v>
      </c>
      <c r="D4" s="37" t="s">
        <v>5</v>
      </c>
      <c r="E4" s="37" t="s">
        <v>6</v>
      </c>
      <c r="F4" s="37" t="s">
        <v>7</v>
      </c>
      <c r="G4" s="37" t="s">
        <v>35</v>
      </c>
      <c r="H4" s="41" t="s">
        <v>13</v>
      </c>
      <c r="I4" s="41" t="s">
        <v>8</v>
      </c>
    </row>
    <row r="5" spans="1:9" ht="36" customHeight="1" thickTop="1" x14ac:dyDescent="0.2">
      <c r="A5" s="40" t="str">
        <f>Responses!A5</f>
        <v>American Parking Control</v>
      </c>
      <c r="B5" s="61">
        <v>30</v>
      </c>
      <c r="C5" s="63">
        <v>16</v>
      </c>
      <c r="D5" s="63">
        <v>12</v>
      </c>
      <c r="E5" s="63">
        <v>10.5</v>
      </c>
      <c r="F5" s="63">
        <v>12</v>
      </c>
      <c r="G5" s="66">
        <v>4</v>
      </c>
      <c r="H5" s="39">
        <f>SUM(C5:G5)</f>
        <v>54.5</v>
      </c>
      <c r="I5" s="5">
        <f>SUM(B5:G5)</f>
        <v>84.5</v>
      </c>
    </row>
    <row r="6" spans="1:9" ht="29.25" customHeight="1" x14ac:dyDescent="0.2">
      <c r="A6" s="40" t="str">
        <f>Responses!A6</f>
        <v>A-Status Construction</v>
      </c>
      <c r="B6" s="61">
        <v>25.70410048575312</v>
      </c>
      <c r="C6" s="63">
        <v>18</v>
      </c>
      <c r="D6" s="63">
        <v>7.5</v>
      </c>
      <c r="E6" s="63">
        <v>10.5</v>
      </c>
      <c r="F6" s="63">
        <v>10.5</v>
      </c>
      <c r="G6" s="66">
        <v>4</v>
      </c>
      <c r="H6" s="39">
        <f t="shared" ref="H6:H7" si="0">SUM(C6:G6)</f>
        <v>50.5</v>
      </c>
      <c r="I6" s="5">
        <f t="shared" ref="I6:I7" si="1">SUM(B6:G6)</f>
        <v>76.204100485753116</v>
      </c>
    </row>
    <row r="7" spans="1:9" ht="30" customHeight="1" x14ac:dyDescent="0.2">
      <c r="A7" s="40" t="str">
        <f>Responses!A7</f>
        <v>CMC Development</v>
      </c>
      <c r="B7" s="61">
        <v>27.01195799161691</v>
      </c>
      <c r="C7" s="63">
        <v>4</v>
      </c>
      <c r="D7" s="63">
        <v>10.5</v>
      </c>
      <c r="E7" s="63">
        <v>10.5</v>
      </c>
      <c r="F7" s="63">
        <v>9</v>
      </c>
      <c r="G7" s="66">
        <v>4</v>
      </c>
      <c r="H7" s="39">
        <f t="shared" si="0"/>
        <v>38</v>
      </c>
      <c r="I7" s="5">
        <f t="shared" si="1"/>
        <v>65.01195799161691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8.28515625" customWidth="1"/>
    <col min="2" max="2" width="7" bestFit="1" customWidth="1"/>
    <col min="3" max="6" width="6.42578125" bestFit="1" customWidth="1"/>
    <col min="7" max="7" width="6.42578125" style="38" customWidth="1"/>
    <col min="8" max="8" width="13.42578125" customWidth="1"/>
  </cols>
  <sheetData>
    <row r="1" spans="1:9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</row>
    <row r="2" spans="1:9" ht="12.75" customHeight="1" x14ac:dyDescent="0.2">
      <c r="A2" s="119" t="str">
        <f>Responses!A2</f>
        <v>RFP730-19075 FY19 Summer Parking Lot Maintenance Project</v>
      </c>
      <c r="B2" s="119"/>
      <c r="C2" s="119"/>
      <c r="D2" s="119"/>
      <c r="E2" s="119"/>
      <c r="F2" s="119"/>
      <c r="G2" s="119"/>
      <c r="H2" s="119"/>
      <c r="I2" s="119"/>
    </row>
    <row r="3" spans="1:9" ht="15.75" thickBot="1" x14ac:dyDescent="0.25">
      <c r="A3" s="34"/>
      <c r="B3" s="34"/>
      <c r="C3" s="34"/>
      <c r="D3" s="34"/>
      <c r="E3" s="34"/>
      <c r="F3" s="34"/>
      <c r="H3" s="35"/>
    </row>
    <row r="4" spans="1:9" ht="75" thickTop="1" thickBot="1" x14ac:dyDescent="0.25">
      <c r="A4" s="36" t="s">
        <v>2</v>
      </c>
      <c r="B4" s="59" t="s">
        <v>3</v>
      </c>
      <c r="C4" s="37" t="s">
        <v>4</v>
      </c>
      <c r="D4" s="37" t="s">
        <v>5</v>
      </c>
      <c r="E4" s="37" t="s">
        <v>6</v>
      </c>
      <c r="F4" s="37" t="s">
        <v>7</v>
      </c>
      <c r="G4" s="37" t="s">
        <v>35</v>
      </c>
      <c r="H4" s="41" t="s">
        <v>13</v>
      </c>
      <c r="I4" s="41" t="s">
        <v>8</v>
      </c>
    </row>
    <row r="5" spans="1:9" ht="33.75" customHeight="1" thickTop="1" x14ac:dyDescent="0.2">
      <c r="A5" s="40" t="str">
        <f>Responses!A5</f>
        <v>American Parking Control</v>
      </c>
      <c r="B5" s="61">
        <v>30</v>
      </c>
      <c r="C5" s="63">
        <v>16</v>
      </c>
      <c r="D5" s="63">
        <v>12</v>
      </c>
      <c r="E5" s="63">
        <v>10.5</v>
      </c>
      <c r="F5" s="63">
        <v>12</v>
      </c>
      <c r="G5" s="66">
        <v>3.5</v>
      </c>
      <c r="H5" s="39">
        <f>SUM(C5:G5)</f>
        <v>54</v>
      </c>
      <c r="I5" s="5">
        <f>SUM(B5:G5)</f>
        <v>84</v>
      </c>
    </row>
    <row r="6" spans="1:9" ht="33.75" customHeight="1" x14ac:dyDescent="0.2">
      <c r="A6" s="40" t="str">
        <f>Responses!A6</f>
        <v>A-Status Construction</v>
      </c>
      <c r="B6" s="61">
        <v>25.70410048575312</v>
      </c>
      <c r="C6" s="63">
        <v>18</v>
      </c>
      <c r="D6" s="63">
        <v>13.5</v>
      </c>
      <c r="E6" s="63">
        <v>12</v>
      </c>
      <c r="F6" s="63">
        <v>12</v>
      </c>
      <c r="G6" s="66">
        <v>4.5</v>
      </c>
      <c r="H6" s="39">
        <f t="shared" ref="H6:H7" si="0">SUM(C6:G6)</f>
        <v>60</v>
      </c>
      <c r="I6" s="5">
        <f t="shared" ref="I6:I7" si="1">SUM(B6:G6)</f>
        <v>85.704100485753116</v>
      </c>
    </row>
    <row r="7" spans="1:9" ht="36" customHeight="1" x14ac:dyDescent="0.2">
      <c r="A7" s="40" t="str">
        <f>Responses!A7</f>
        <v>CMC Development</v>
      </c>
      <c r="B7" s="61">
        <v>27.01195799161691</v>
      </c>
      <c r="C7" s="63">
        <v>14</v>
      </c>
      <c r="D7" s="63">
        <v>10.5</v>
      </c>
      <c r="E7" s="63">
        <v>12</v>
      </c>
      <c r="F7" s="63">
        <v>10.5</v>
      </c>
      <c r="G7" s="66">
        <v>3.5</v>
      </c>
      <c r="H7" s="39">
        <f t="shared" si="0"/>
        <v>50.5</v>
      </c>
      <c r="I7" s="5">
        <f t="shared" si="1"/>
        <v>77.51195799161691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35.42578125" customWidth="1"/>
    <col min="7" max="7" width="9.140625" style="38"/>
    <col min="8" max="8" width="13.28515625" customWidth="1"/>
    <col min="9" max="9" width="10.42578125" customWidth="1"/>
  </cols>
  <sheetData>
    <row r="1" spans="1:9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38"/>
    </row>
    <row r="2" spans="1:9" ht="15.75" x14ac:dyDescent="0.2">
      <c r="A2" s="119" t="str">
        <f>Responses!A2</f>
        <v>RFP730-19075 FY19 Summer Parking Lot Maintenance Project</v>
      </c>
      <c r="B2" s="119"/>
      <c r="C2" s="119"/>
      <c r="D2" s="119"/>
      <c r="E2" s="119"/>
      <c r="F2" s="119"/>
      <c r="G2" s="119"/>
      <c r="H2" s="119"/>
      <c r="I2" s="119"/>
    </row>
    <row r="3" spans="1:9" ht="15.75" thickBot="1" x14ac:dyDescent="0.25">
      <c r="A3" s="38"/>
      <c r="B3" s="38"/>
      <c r="C3" s="38"/>
      <c r="D3" s="38"/>
      <c r="E3" s="38"/>
      <c r="F3" s="38"/>
      <c r="H3" s="35"/>
      <c r="I3" s="38"/>
    </row>
    <row r="4" spans="1:9" ht="75" thickTop="1" thickBot="1" x14ac:dyDescent="0.25">
      <c r="A4" s="36" t="s">
        <v>2</v>
      </c>
      <c r="B4" s="59" t="s">
        <v>3</v>
      </c>
      <c r="C4" s="37" t="s">
        <v>4</v>
      </c>
      <c r="D4" s="37" t="s">
        <v>5</v>
      </c>
      <c r="E4" s="37" t="s">
        <v>6</v>
      </c>
      <c r="F4" s="37" t="s">
        <v>7</v>
      </c>
      <c r="G4" s="37" t="s">
        <v>35</v>
      </c>
      <c r="H4" s="41" t="s">
        <v>13</v>
      </c>
      <c r="I4" s="41" t="s">
        <v>8</v>
      </c>
    </row>
    <row r="5" spans="1:9" ht="21.75" customHeight="1" thickTop="1" x14ac:dyDescent="0.2">
      <c r="A5" s="40" t="str">
        <f>Responses!A5</f>
        <v>American Parking Control</v>
      </c>
      <c r="B5" s="61">
        <v>30</v>
      </c>
      <c r="C5" s="63">
        <v>12</v>
      </c>
      <c r="D5" s="63">
        <v>10.5</v>
      </c>
      <c r="E5" s="63">
        <v>9</v>
      </c>
      <c r="F5" s="63">
        <v>12</v>
      </c>
      <c r="G5" s="66">
        <v>3</v>
      </c>
      <c r="H5" s="39">
        <f>SUM(C5:G5)</f>
        <v>46.5</v>
      </c>
      <c r="I5" s="5">
        <f>SUM(B5:G5)</f>
        <v>76.5</v>
      </c>
    </row>
    <row r="6" spans="1:9" ht="27.75" customHeight="1" x14ac:dyDescent="0.2">
      <c r="A6" s="40" t="str">
        <f>Responses!A6</f>
        <v>A-Status Construction</v>
      </c>
      <c r="B6" s="61">
        <v>25.70410048575312</v>
      </c>
      <c r="C6" s="63">
        <v>16</v>
      </c>
      <c r="D6" s="63">
        <v>12</v>
      </c>
      <c r="E6" s="63">
        <v>12</v>
      </c>
      <c r="F6" s="63">
        <v>12</v>
      </c>
      <c r="G6" s="66">
        <v>3</v>
      </c>
      <c r="H6" s="39">
        <f>SUM(C6:F6)</f>
        <v>52</v>
      </c>
      <c r="I6" s="5">
        <f t="shared" ref="I6:I7" si="0">SUM(B6:G6)</f>
        <v>80.704100485753116</v>
      </c>
    </row>
    <row r="7" spans="1:9" ht="35.25" customHeight="1" x14ac:dyDescent="0.2">
      <c r="A7" s="40" t="str">
        <f>Responses!A7</f>
        <v>CMC Development</v>
      </c>
      <c r="B7" s="61">
        <v>27.01195799161691</v>
      </c>
      <c r="C7" s="63">
        <v>12</v>
      </c>
      <c r="D7" s="63">
        <v>9</v>
      </c>
      <c r="E7" s="63">
        <v>9</v>
      </c>
      <c r="F7" s="63">
        <v>9</v>
      </c>
      <c r="G7" s="66">
        <v>3</v>
      </c>
      <c r="H7" s="39">
        <f>SUM(C7:F7)</f>
        <v>39</v>
      </c>
      <c r="I7" s="5">
        <f t="shared" si="0"/>
        <v>69.01195799161691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5" sqref="H15"/>
    </sheetView>
  </sheetViews>
  <sheetFormatPr defaultRowHeight="12.75" x14ac:dyDescent="0.2"/>
  <cols>
    <col min="1" max="1" width="39.42578125" customWidth="1"/>
    <col min="7" max="7" width="9.140625" style="38"/>
    <col min="8" max="8" width="13.28515625" customWidth="1"/>
    <col min="9" max="9" width="11" customWidth="1"/>
  </cols>
  <sheetData>
    <row r="1" spans="1:9" ht="15.75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38"/>
    </row>
    <row r="2" spans="1:9" ht="15.75" x14ac:dyDescent="0.2">
      <c r="A2" s="119" t="str">
        <f>Responses!A2</f>
        <v>RFP730-19075 FY19 Summer Parking Lot Maintenance Project</v>
      </c>
      <c r="B2" s="119"/>
      <c r="C2" s="119"/>
      <c r="D2" s="119"/>
      <c r="E2" s="119"/>
      <c r="F2" s="119"/>
      <c r="G2" s="119"/>
      <c r="H2" s="119"/>
      <c r="I2" s="119"/>
    </row>
    <row r="3" spans="1:9" ht="15.75" thickBot="1" x14ac:dyDescent="0.25">
      <c r="A3" s="38"/>
      <c r="B3" s="38"/>
      <c r="C3" s="38"/>
      <c r="D3" s="38"/>
      <c r="E3" s="38"/>
      <c r="F3" s="38"/>
      <c r="H3" s="35"/>
      <c r="I3" s="38"/>
    </row>
    <row r="4" spans="1:9" ht="75" thickTop="1" thickBot="1" x14ac:dyDescent="0.25">
      <c r="A4" s="36" t="s">
        <v>2</v>
      </c>
      <c r="B4" s="59" t="s">
        <v>3</v>
      </c>
      <c r="C4" s="67" t="s">
        <v>4</v>
      </c>
      <c r="D4" s="67" t="s">
        <v>5</v>
      </c>
      <c r="E4" s="67" t="s">
        <v>6</v>
      </c>
      <c r="F4" s="67" t="s">
        <v>7</v>
      </c>
      <c r="G4" s="67" t="s">
        <v>35</v>
      </c>
      <c r="H4" s="41" t="s">
        <v>13</v>
      </c>
      <c r="I4" s="41" t="s">
        <v>8</v>
      </c>
    </row>
    <row r="5" spans="1:9" ht="22.5" customHeight="1" thickTop="1" x14ac:dyDescent="0.2">
      <c r="A5" s="40" t="str">
        <f>Responses!A5</f>
        <v>American Parking Control</v>
      </c>
      <c r="B5" s="61">
        <v>30</v>
      </c>
      <c r="C5" s="63">
        <v>12.8</v>
      </c>
      <c r="D5" s="63">
        <v>9</v>
      </c>
      <c r="E5" s="63">
        <v>12.3</v>
      </c>
      <c r="F5" s="63">
        <v>11.4</v>
      </c>
      <c r="G5" s="66">
        <v>3.6</v>
      </c>
      <c r="H5" s="39">
        <f>SUM(C5:G5)</f>
        <v>49.1</v>
      </c>
      <c r="I5" s="5">
        <f>SUM(B5:G5)</f>
        <v>79.099999999999994</v>
      </c>
    </row>
    <row r="6" spans="1:9" ht="27.75" customHeight="1" x14ac:dyDescent="0.2">
      <c r="A6" s="40" t="str">
        <f>Responses!A6</f>
        <v>A-Status Construction</v>
      </c>
      <c r="B6" s="61">
        <v>25.70410048575312</v>
      </c>
      <c r="C6" s="63">
        <v>16</v>
      </c>
      <c r="D6" s="63">
        <v>11.4</v>
      </c>
      <c r="E6" s="63">
        <v>11.1</v>
      </c>
      <c r="F6" s="63">
        <v>11.7</v>
      </c>
      <c r="G6" s="66">
        <v>4</v>
      </c>
      <c r="H6" s="39">
        <f t="shared" ref="H6:H7" si="0">SUM(C6:G6)</f>
        <v>54.2</v>
      </c>
      <c r="I6" s="5">
        <f t="shared" ref="I6:I7" si="1">SUM(B6:G6)</f>
        <v>79.904100485753119</v>
      </c>
    </row>
    <row r="7" spans="1:9" ht="23.25" customHeight="1" x14ac:dyDescent="0.2">
      <c r="A7" s="40" t="str">
        <f>Responses!A7</f>
        <v>CMC Development</v>
      </c>
      <c r="B7" s="61">
        <v>27.01195799161691</v>
      </c>
      <c r="C7" s="63">
        <v>14.4</v>
      </c>
      <c r="D7" s="63">
        <v>9.6</v>
      </c>
      <c r="E7" s="63">
        <v>9.3000000000000007</v>
      </c>
      <c r="F7" s="63">
        <v>11.4</v>
      </c>
      <c r="G7" s="66">
        <v>3.7</v>
      </c>
      <c r="H7" s="39">
        <f t="shared" si="0"/>
        <v>48.4</v>
      </c>
      <c r="I7" s="5">
        <f t="shared" si="1"/>
        <v>75.411957991616916</v>
      </c>
    </row>
  </sheetData>
  <mergeCells count="2">
    <mergeCell ref="A1:H1"/>
    <mergeCell ref="A2:I2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20"/>
  <sheetViews>
    <sheetView workbookViewId="0">
      <selection activeCell="E26" sqref="E26"/>
    </sheetView>
  </sheetViews>
  <sheetFormatPr defaultRowHeight="12.75" x14ac:dyDescent="0.2"/>
  <cols>
    <col min="1" max="1" width="43.28515625" customWidth="1"/>
    <col min="2" max="2" width="29.7109375" customWidth="1"/>
    <col min="3" max="3" width="24.42578125" customWidth="1"/>
    <col min="4" max="4" width="31.42578125" customWidth="1"/>
    <col min="5" max="5" width="31.42578125" style="38" customWidth="1"/>
    <col min="6" max="6" width="22.85546875" customWidth="1"/>
  </cols>
  <sheetData>
    <row r="1" spans="1:6" x14ac:dyDescent="0.2">
      <c r="A1" s="130" t="str">
        <f>Responses!A2</f>
        <v>RFP730-19075 FY19 Summer Parking Lot Maintenance Project</v>
      </c>
      <c r="B1" s="131"/>
      <c r="C1" s="131"/>
      <c r="D1" s="12"/>
      <c r="E1" s="12"/>
    </row>
    <row r="2" spans="1:6" x14ac:dyDescent="0.2">
      <c r="A2" s="12"/>
      <c r="B2" s="12"/>
      <c r="C2" s="12"/>
      <c r="D2" s="12"/>
      <c r="E2" s="12"/>
    </row>
    <row r="3" spans="1:6" x14ac:dyDescent="0.2">
      <c r="A3" s="12"/>
      <c r="B3" s="13" t="s">
        <v>9</v>
      </c>
      <c r="C3" s="132"/>
      <c r="D3" s="132"/>
      <c r="E3" s="109"/>
    </row>
    <row r="4" spans="1:6" ht="15.75" x14ac:dyDescent="0.25">
      <c r="A4" s="14" t="s">
        <v>10</v>
      </c>
      <c r="B4" s="15" t="s">
        <v>32</v>
      </c>
      <c r="C4" s="15" t="s">
        <v>34</v>
      </c>
      <c r="D4" s="15" t="s">
        <v>33</v>
      </c>
      <c r="E4" s="110"/>
    </row>
    <row r="5" spans="1:6" ht="15.75" x14ac:dyDescent="0.25">
      <c r="A5" s="16" t="s">
        <v>11</v>
      </c>
      <c r="B5" s="17">
        <v>431239.64</v>
      </c>
      <c r="C5" s="18">
        <v>646000</v>
      </c>
      <c r="D5" s="18">
        <v>740000</v>
      </c>
      <c r="E5" s="111"/>
    </row>
    <row r="6" spans="1:6" ht="15.75" x14ac:dyDescent="0.25">
      <c r="A6" s="19" t="s">
        <v>8</v>
      </c>
      <c r="B6" s="20">
        <f>SUM(B5:B5)</f>
        <v>431239.64</v>
      </c>
      <c r="C6" s="20">
        <f t="shared" ref="C6:D6" si="0">SUM(C5:C5)</f>
        <v>646000</v>
      </c>
      <c r="D6" s="20">
        <f t="shared" si="0"/>
        <v>740000</v>
      </c>
      <c r="E6" s="112"/>
    </row>
    <row r="7" spans="1:6" ht="15.75" x14ac:dyDescent="0.25">
      <c r="A7" s="16" t="s">
        <v>12</v>
      </c>
      <c r="B7" s="21">
        <v>0</v>
      </c>
      <c r="C7" s="18">
        <f>C6-B6</f>
        <v>214760.36</v>
      </c>
      <c r="D7" s="18">
        <f>D6-B6</f>
        <v>308760.36</v>
      </c>
      <c r="E7" s="111"/>
    </row>
    <row r="8" spans="1:6" x14ac:dyDescent="0.2">
      <c r="A8" s="42"/>
      <c r="B8" s="43"/>
      <c r="C8" s="42"/>
      <c r="D8" s="12"/>
      <c r="E8" s="12"/>
    </row>
    <row r="9" spans="1:6" s="38" customFormat="1" x14ac:dyDescent="0.2">
      <c r="A9" s="42"/>
      <c r="B9" s="43"/>
      <c r="C9" s="42"/>
      <c r="D9" s="12"/>
      <c r="E9" s="12"/>
    </row>
    <row r="10" spans="1:6" s="38" customFormat="1" x14ac:dyDescent="0.2">
      <c r="A10" s="42"/>
      <c r="B10" s="43"/>
      <c r="C10" s="42"/>
      <c r="D10" s="12"/>
      <c r="E10" s="12"/>
    </row>
    <row r="11" spans="1:6" s="38" customFormat="1" ht="55.5" customHeight="1" thickBot="1" x14ac:dyDescent="0.25">
      <c r="A11" s="108" t="s">
        <v>50</v>
      </c>
      <c r="B11" s="126" t="s">
        <v>55</v>
      </c>
      <c r="C11" s="126"/>
      <c r="D11" s="126"/>
      <c r="E11" s="116"/>
    </row>
    <row r="12" spans="1:6" ht="12.75" customHeight="1" x14ac:dyDescent="0.2">
      <c r="A12" s="123" t="s">
        <v>53</v>
      </c>
      <c r="B12" s="133" t="s">
        <v>52</v>
      </c>
      <c r="C12" s="127" t="s">
        <v>48</v>
      </c>
      <c r="D12" s="127" t="s">
        <v>49</v>
      </c>
      <c r="E12" s="127" t="s">
        <v>56</v>
      </c>
      <c r="F12" s="120" t="s">
        <v>51</v>
      </c>
    </row>
    <row r="13" spans="1:6" s="38" customFormat="1" ht="12.75" customHeight="1" x14ac:dyDescent="0.2">
      <c r="A13" s="124"/>
      <c r="B13" s="134"/>
      <c r="C13" s="128"/>
      <c r="D13" s="128"/>
      <c r="E13" s="128"/>
      <c r="F13" s="121"/>
    </row>
    <row r="14" spans="1:6" s="38" customFormat="1" ht="12.75" customHeight="1" thickBot="1" x14ac:dyDescent="0.25">
      <c r="A14" s="125"/>
      <c r="B14" s="135"/>
      <c r="C14" s="129"/>
      <c r="D14" s="129"/>
      <c r="E14" s="129"/>
      <c r="F14" s="122"/>
    </row>
    <row r="15" spans="1:6" s="38" customFormat="1" ht="12.75" customHeight="1" x14ac:dyDescent="0.2">
      <c r="A15" s="44"/>
      <c r="B15" s="44"/>
      <c r="C15" s="98"/>
      <c r="D15" s="99"/>
      <c r="E15" s="113"/>
    </row>
    <row r="16" spans="1:6" x14ac:dyDescent="0.2">
      <c r="A16" s="42" t="str">
        <f>B4</f>
        <v>American Parking Control</v>
      </c>
      <c r="B16" s="45">
        <v>431239.64</v>
      </c>
      <c r="C16" s="48">
        <f>B16-$B$16</f>
        <v>0</v>
      </c>
      <c r="D16" s="68">
        <f>ABS(5-(C16/$B$16))</f>
        <v>5</v>
      </c>
      <c r="E16" s="114">
        <v>6</v>
      </c>
      <c r="F16" s="115">
        <f>D16*E16</f>
        <v>30</v>
      </c>
    </row>
    <row r="17" spans="1:6" x14ac:dyDescent="0.2">
      <c r="A17" s="42" t="str">
        <f>D4</f>
        <v>A-Status Construction</v>
      </c>
      <c r="B17" s="46">
        <v>740000</v>
      </c>
      <c r="C17" s="68">
        <f>B17-$B$16</f>
        <v>308760.36</v>
      </c>
      <c r="D17" s="68">
        <f t="shared" ref="D17:D18" si="1">ABS(5-(C17/$B$16))</f>
        <v>4.28401674762552</v>
      </c>
      <c r="E17" s="114">
        <v>6</v>
      </c>
      <c r="F17" s="115">
        <f t="shared" ref="F17:F18" si="2">D17*E17</f>
        <v>25.70410048575312</v>
      </c>
    </row>
    <row r="18" spans="1:6" x14ac:dyDescent="0.2">
      <c r="A18" s="42" t="str">
        <f>C4</f>
        <v>CMC Development</v>
      </c>
      <c r="B18" s="46">
        <v>646000</v>
      </c>
      <c r="C18" s="68">
        <f>B18-$B$16</f>
        <v>214760.36</v>
      </c>
      <c r="D18" s="68">
        <f t="shared" si="1"/>
        <v>4.5019929986028187</v>
      </c>
      <c r="E18" s="114">
        <v>6</v>
      </c>
      <c r="F18" s="115">
        <f t="shared" si="2"/>
        <v>27.01195799161691</v>
      </c>
    </row>
    <row r="19" spans="1:6" ht="13.5" thickBot="1" x14ac:dyDescent="0.25">
      <c r="F19" s="47"/>
    </row>
    <row r="20" spans="1:6" ht="128.25" thickBot="1" x14ac:dyDescent="0.25">
      <c r="A20" s="106"/>
      <c r="B20" s="104"/>
      <c r="C20" s="105"/>
      <c r="F20" s="107" t="s">
        <v>54</v>
      </c>
    </row>
  </sheetData>
  <mergeCells count="9">
    <mergeCell ref="F12:F14"/>
    <mergeCell ref="A12:A14"/>
    <mergeCell ref="B11:D11"/>
    <mergeCell ref="E12:E14"/>
    <mergeCell ref="A1:C1"/>
    <mergeCell ref="C3:D3"/>
    <mergeCell ref="B12:B14"/>
    <mergeCell ref="C12:C14"/>
    <mergeCell ref="D12:D14"/>
  </mergeCells>
  <pageMargins left="0.7" right="0.7" top="0.75" bottom="0.75" header="0.3" footer="0.3"/>
  <pageSetup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Responses</vt:lpstr>
      <vt:lpstr>Evaluator1</vt:lpstr>
      <vt:lpstr>Evaluator 2</vt:lpstr>
      <vt:lpstr>Evaluator 3</vt:lpstr>
      <vt:lpstr>Evaluator 4</vt:lpstr>
      <vt:lpstr>Evaluator 5</vt:lpstr>
      <vt:lpstr>Evaluator 6</vt:lpstr>
      <vt:lpstr>Evaluator 7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2019-04-05T17:11:15Z</dcterms:modified>
</cp:coreProperties>
</file>