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8\Open Record Evaluations\Next Update\"/>
    </mc:Choice>
  </mc:AlternateContent>
  <bookViews>
    <workbookView xWindow="1230" yWindow="915" windowWidth="19545" windowHeight="11160" tabRatio="814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Technical Summary" sheetId="4" r:id="rId7"/>
    <sheet name="Pricing Score Calculation" sheetId="27" r:id="rId8"/>
    <sheet name="Summary" sheetId="28" r:id="rId9"/>
    <sheet name="Criteria" sheetId="30" r:id="rId10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D16" i="27" l="1"/>
  <c r="C16" i="27" l="1"/>
  <c r="B16" i="27"/>
  <c r="C15" i="27"/>
  <c r="B15" i="27"/>
  <c r="C14" i="27"/>
  <c r="B14" i="27"/>
  <c r="H18" i="30"/>
  <c r="H17" i="30"/>
  <c r="H16" i="30"/>
  <c r="H15" i="30"/>
  <c r="H14" i="30"/>
  <c r="H13" i="30"/>
  <c r="C4" i="28"/>
  <c r="D4" i="28"/>
  <c r="E4" i="28"/>
  <c r="F4" i="28"/>
  <c r="B4" i="28"/>
  <c r="H19" i="30" l="1"/>
  <c r="H5" i="24"/>
  <c r="F5" i="4" s="1"/>
  <c r="I5" i="24"/>
  <c r="F5" i="28" s="1"/>
  <c r="I6" i="24" l="1"/>
  <c r="F6" i="28" s="1"/>
  <c r="I7" i="24"/>
  <c r="F7" i="28" s="1"/>
  <c r="H6" i="24"/>
  <c r="F6" i="4" s="1"/>
  <c r="H7" i="24"/>
  <c r="F7" i="4" s="1"/>
  <c r="I7" i="23"/>
  <c r="E7" i="28" s="1"/>
  <c r="I6" i="23"/>
  <c r="E6" i="28" s="1"/>
  <c r="I5" i="23"/>
  <c r="E5" i="28" s="1"/>
  <c r="H6" i="23"/>
  <c r="E6" i="4" s="1"/>
  <c r="H7" i="23"/>
  <c r="E7" i="4" s="1"/>
  <c r="H5" i="23"/>
  <c r="E5" i="4" s="1"/>
  <c r="I7" i="22"/>
  <c r="D7" i="28" s="1"/>
  <c r="I6" i="22"/>
  <c r="D6" i="28" s="1"/>
  <c r="I5" i="22"/>
  <c r="D5" i="28" s="1"/>
  <c r="H7" i="22"/>
  <c r="D7" i="4" s="1"/>
  <c r="H6" i="22"/>
  <c r="D6" i="4" s="1"/>
  <c r="H5" i="22"/>
  <c r="D5" i="4" s="1"/>
  <c r="I7" i="21"/>
  <c r="C7" i="28" s="1"/>
  <c r="I6" i="21"/>
  <c r="C6" i="28" s="1"/>
  <c r="I5" i="21"/>
  <c r="C5" i="28" s="1"/>
  <c r="H7" i="21"/>
  <c r="C7" i="4" s="1"/>
  <c r="H6" i="21"/>
  <c r="C6" i="4" s="1"/>
  <c r="H5" i="21"/>
  <c r="C5" i="4" s="1"/>
  <c r="H7" i="20"/>
  <c r="B7" i="4" s="1"/>
  <c r="H6" i="20"/>
  <c r="B6" i="4" s="1"/>
  <c r="H5" i="20"/>
  <c r="B5" i="4" s="1"/>
  <c r="I7" i="20"/>
  <c r="B7" i="28" s="1"/>
  <c r="I6" i="20"/>
  <c r="B6" i="28" s="1"/>
  <c r="I5" i="20"/>
  <c r="B5" i="28" s="1"/>
  <c r="G6" i="4" l="1"/>
  <c r="G5" i="4"/>
  <c r="G7" i="4"/>
  <c r="A7" i="4"/>
  <c r="A7" i="23"/>
  <c r="A6" i="22"/>
  <c r="A7" i="21"/>
  <c r="A7" i="28"/>
  <c r="A6" i="28"/>
  <c r="H7" i="4" l="1"/>
  <c r="H5" i="4"/>
  <c r="H6" i="4"/>
  <c r="A5" i="23"/>
  <c r="A5" i="21"/>
  <c r="A6" i="23"/>
  <c r="A6" i="4"/>
  <c r="A5" i="20"/>
  <c r="A7" i="22"/>
  <c r="A5" i="24"/>
  <c r="A5" i="28"/>
  <c r="A5" i="4"/>
  <c r="A6" i="21"/>
  <c r="A7" i="20"/>
  <c r="A5" i="22"/>
  <c r="A7" i="24"/>
  <c r="A6" i="20"/>
  <c r="A6" i="24"/>
  <c r="A2" i="28"/>
  <c r="B4" i="27"/>
  <c r="A2" i="4"/>
  <c r="A2" i="24"/>
  <c r="A2" i="23"/>
  <c r="A2" i="22"/>
  <c r="A2" i="21"/>
  <c r="A2" i="20"/>
  <c r="E9" i="27" l="1"/>
  <c r="D9" i="27" l="1"/>
  <c r="C9" i="27"/>
  <c r="E10" i="27" l="1"/>
  <c r="E11" i="27"/>
  <c r="D15" i="27" s="1"/>
  <c r="D10" i="27"/>
  <c r="D11" i="27" s="1"/>
  <c r="D14" i="27" s="1"/>
  <c r="G5" i="28" l="1"/>
  <c r="G7" i="28" l="1"/>
  <c r="G6" i="28"/>
  <c r="H6" i="28" l="1"/>
  <c r="H5" i="28"/>
  <c r="H7" i="28"/>
</calcChain>
</file>

<file path=xl/sharedStrings.xml><?xml version="1.0" encoding="utf-8"?>
<sst xmlns="http://schemas.openxmlformats.org/spreadsheetml/2006/main" count="104" uniqueCount="54">
  <si>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</si>
  <si>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</si>
  <si>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</si>
  <si>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</si>
  <si>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</si>
  <si>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</si>
  <si>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</si>
  <si>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</si>
  <si>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</si>
  <si>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</si>
  <si>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</si>
  <si>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</si>
  <si>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</si>
  <si>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</si>
  <si>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</si>
  <si>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</si>
  <si>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</si>
  <si>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</si>
  <si>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</si>
  <si>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</si>
  <si>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</si>
  <si>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</si>
  <si>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</si>
  <si>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</si>
  <si>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</si>
  <si>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</si>
  <si>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</si>
  <si>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</si>
  <si>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</si>
  <si>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</si>
  <si>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</si>
  <si>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</si>
  <si>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</si>
  <si>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Cost and Delivery Proposal (Section 4.2)</t>
  </si>
  <si>
    <t>DO NOT EVALUATE CRITERIA 1.  PURCHASING WILL EVALUATE.</t>
  </si>
  <si>
    <t xml:space="preserve">3. Respondent’s qualifications and experience of Proposed Construction Team (Section 4.4)
</t>
  </si>
  <si>
    <t>4. Respondent’s construction and execution plan (Section 4.5)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</si>
  <si>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</si>
  <si>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</si>
  <si>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</si>
  <si>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</si>
  <si>
    <t>2. Respondent’s qualifications and experience with a focus on Roof Replacement with short durations completed for the University of Houston System (including any component university) or other institutions of higher education (Section 4.3)</t>
  </si>
  <si>
    <t xml:space="preserve">5. Respondent’s project planning and scheduling (Section 4.6). Provide a schedule showing your ability to mobilize and complete this project on time.
</t>
  </si>
  <si>
    <t>RFP730-18035 Alumni Center Bldg 574 2nd FL Student Study Renovation</t>
  </si>
  <si>
    <t>BC Commercial</t>
  </si>
  <si>
    <t>J.T. Vaughn Construction</t>
  </si>
  <si>
    <t>Nash Industries Construction</t>
  </si>
  <si>
    <t>Prepared by: Tim Henry 4/3/2018</t>
  </si>
  <si>
    <t>Checked by: Jack Tenner  4/3/2018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</si>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</sst>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0" fontId="6" fillId="27" borderId="16" applyNumberFormat="0" applyFont="0" applyAlignment="0" applyProtection="0"/>
  </cellStyleXfs>
  <cellXfs count="13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6" xfId="0" applyNumberFormat="1" applyFont="1" applyFill="1" applyBorder="1"/>
    <xf numFmtId="2" fontId="7" fillId="0" borderId="0" xfId="45" applyNumberFormat="1"/>
    <xf numFmtId="0" fontId="2" fillId="29" borderId="45" xfId="0" applyFont="1" applyFill="1" applyBorder="1" applyAlignment="1">
      <alignment horizontal="center"/>
    </xf>
    <xf numFmtId="0" fontId="2" fillId="0" borderId="0" xfId="0" applyFont="1"/>
    <xf numFmtId="0" fontId="31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center" vertical="center"/>
    </xf>
    <xf numFmtId="0" fontId="3" fillId="33" borderId="43" xfId="0" applyFont="1" applyFill="1" applyBorder="1" applyAlignment="1">
      <alignment horizontal="right"/>
    </xf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" fillId="33" borderId="44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" fillId="0" borderId="41" xfId="0" applyFont="1" applyBorder="1"/>
    <xf numFmtId="0" fontId="2" fillId="32" borderId="5" xfId="0" applyFont="1" applyFill="1" applyBorder="1" applyAlignment="1">
      <alignment horizontal="center" vertical="center"/>
    </xf>
    <xf numFmtId="0" fontId="2" fillId="34" borderId="6" xfId="0" applyFont="1" applyFill="1" applyBorder="1" applyAlignment="1">
      <alignment horizontal="center"/>
    </xf>
    <xf numFmtId="2" fontId="4" fillId="34" borderId="5" xfId="0" applyNumberFormat="1" applyFont="1" applyFill="1" applyBorder="1"/>
    <xf numFmtId="2" fontId="2" fillId="34" borderId="5" xfId="0" applyNumberFormat="1" applyFont="1" applyFill="1" applyBorder="1"/>
    <xf numFmtId="0" fontId="4" fillId="34" borderId="7" xfId="0" applyFont="1" applyFill="1" applyBorder="1"/>
    <xf numFmtId="0" fontId="4" fillId="34" borderId="0" xfId="0" applyFont="1" applyFill="1"/>
    <xf numFmtId="0" fontId="2" fillId="34" borderId="6" xfId="0" applyFont="1" applyFill="1" applyBorder="1" applyAlignment="1">
      <alignment horizontal="left"/>
    </xf>
    <xf numFmtId="2" fontId="2" fillId="34" borderId="24" xfId="0" applyNumberFormat="1" applyFont="1" applyFill="1" applyBorder="1"/>
    <xf numFmtId="2" fontId="2" fillId="34" borderId="25" xfId="0" applyNumberFormat="1" applyFont="1" applyFill="1" applyBorder="1"/>
    <xf numFmtId="2" fontId="2" fillId="34" borderId="26" xfId="0" applyNumberFormat="1" applyFont="1" applyFill="1" applyBorder="1"/>
    <xf numFmtId="0" fontId="0" fillId="34" borderId="0" xfId="0" applyFill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0" fontId="2" fillId="0" borderId="3" xfId="0" applyFont="1" applyFill="1" applyBorder="1"/>
    <xf numFmtId="0" fontId="2" fillId="34" borderId="3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9" fillId="0" borderId="27" xfId="45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A21" sqref="A21"/>
    </sheetView>
  </sheetViews>
  <sheetFormatPr defaultRowHeight="12.75" x14ac:dyDescent="0.2"/>
  <cols>
    <col min="1" max="1" width="80.85546875" customWidth="1"/>
  </cols>
  <sheetData>
    <row r="2" spans="1:1" ht="15.75" x14ac:dyDescent="0.25">
      <c r="A2" s="8" t="s">
        <v>43</v>
      </c>
    </row>
    <row r="3" spans="1:1" ht="13.5" thickBot="1" x14ac:dyDescent="0.25"/>
    <row r="4" spans="1:1" ht="26.25" customHeight="1" thickTop="1" x14ac:dyDescent="0.2">
      <c r="A4" s="7" t="s">
        <v>2</v>
      </c>
    </row>
    <row r="5" spans="1:1" s="1" customFormat="1" ht="15" x14ac:dyDescent="0.2">
      <c r="A5" s="79" t="s">
        <v>44</v>
      </c>
    </row>
    <row r="6" spans="1:1" s="1" customFormat="1" ht="15" x14ac:dyDescent="0.2">
      <c r="A6" s="79" t="s">
        <v>45</v>
      </c>
    </row>
    <row r="7" spans="1:1" s="1" customFormat="1" ht="15" x14ac:dyDescent="0.2">
      <c r="A7" s="79" t="s">
        <v>46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29" sqref="H29"/>
    </sheetView>
  </sheetViews>
  <sheetFormatPr defaultRowHeight="12.75" x14ac:dyDescent="0.2"/>
  <cols>
    <col min="1" max="1" width="33" customWidth="1"/>
    <col min="5" max="5" width="52.140625" customWidth="1"/>
  </cols>
  <sheetData>
    <row r="1" spans="1:10" ht="15" x14ac:dyDescent="0.2">
      <c r="A1" s="123" t="s">
        <v>21</v>
      </c>
      <c r="B1" s="123"/>
      <c r="C1" s="123"/>
      <c r="D1" s="123"/>
      <c r="E1" s="123"/>
      <c r="F1" s="123"/>
      <c r="G1" s="123"/>
      <c r="H1" s="123"/>
      <c r="I1" s="80"/>
      <c r="J1" s="80"/>
    </row>
    <row r="2" spans="1:10" ht="15" x14ac:dyDescent="0.2">
      <c r="A2" s="123"/>
      <c r="B2" s="123"/>
      <c r="C2" s="123"/>
      <c r="D2" s="123"/>
      <c r="E2" s="123"/>
      <c r="F2" s="123"/>
      <c r="G2" s="123"/>
      <c r="H2" s="123"/>
      <c r="I2" s="80"/>
      <c r="J2" s="80"/>
    </row>
    <row r="3" spans="1:10" ht="15.75" thickBo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</row>
    <row r="4" spans="1:10" ht="16.5" thickTop="1" x14ac:dyDescent="0.25">
      <c r="A4" s="124" t="s">
        <v>22</v>
      </c>
      <c r="B4" s="125"/>
      <c r="C4" s="125"/>
      <c r="D4" s="125"/>
      <c r="E4" s="126"/>
      <c r="F4" s="80"/>
      <c r="G4" s="80"/>
      <c r="H4" s="80"/>
      <c r="I4" s="80"/>
      <c r="J4" s="80"/>
    </row>
    <row r="5" spans="1:10" ht="15" x14ac:dyDescent="0.2">
      <c r="A5" s="127" t="s">
        <v>23</v>
      </c>
      <c r="B5" s="128"/>
      <c r="C5" s="128"/>
      <c r="D5" s="128"/>
      <c r="E5" s="129"/>
      <c r="F5" s="80"/>
      <c r="G5" s="80"/>
      <c r="H5" s="80"/>
      <c r="I5" s="80"/>
      <c r="J5" s="80"/>
    </row>
    <row r="6" spans="1:10" ht="15" x14ac:dyDescent="0.2">
      <c r="A6" s="130" t="s">
        <v>24</v>
      </c>
      <c r="B6" s="131"/>
      <c r="C6" s="131"/>
      <c r="D6" s="131"/>
      <c r="E6" s="132"/>
      <c r="F6" s="80"/>
      <c r="G6" s="80"/>
      <c r="H6" s="80"/>
      <c r="I6" s="80"/>
      <c r="J6" s="80"/>
    </row>
    <row r="7" spans="1:10" ht="15" x14ac:dyDescent="0.2">
      <c r="A7" s="130" t="s">
        <v>25</v>
      </c>
      <c r="B7" s="131"/>
      <c r="C7" s="131"/>
      <c r="D7" s="131"/>
      <c r="E7" s="132"/>
      <c r="F7" s="80"/>
      <c r="G7" s="80"/>
      <c r="H7" s="80"/>
      <c r="I7" s="80"/>
      <c r="J7" s="80"/>
    </row>
    <row r="8" spans="1:10" ht="15" x14ac:dyDescent="0.2">
      <c r="A8" s="130" t="s">
        <v>26</v>
      </c>
      <c r="B8" s="131"/>
      <c r="C8" s="131"/>
      <c r="D8" s="131"/>
      <c r="E8" s="132"/>
      <c r="F8" s="80"/>
      <c r="G8" s="80"/>
      <c r="H8" s="80"/>
      <c r="I8" s="80"/>
      <c r="J8" s="80"/>
    </row>
    <row r="9" spans="1:10" ht="15" x14ac:dyDescent="0.2">
      <c r="A9" s="130" t="s">
        <v>27</v>
      </c>
      <c r="B9" s="131"/>
      <c r="C9" s="131"/>
      <c r="D9" s="131"/>
      <c r="E9" s="132"/>
      <c r="F9" s="80"/>
      <c r="G9" s="80"/>
      <c r="H9" s="80"/>
      <c r="I9" s="80"/>
      <c r="J9" s="80"/>
    </row>
    <row r="10" spans="1:10" ht="15.75" thickBot="1" x14ac:dyDescent="0.25">
      <c r="A10" s="133" t="s">
        <v>28</v>
      </c>
      <c r="B10" s="134"/>
      <c r="C10" s="134"/>
      <c r="D10" s="134"/>
      <c r="E10" s="135"/>
      <c r="F10" s="80"/>
      <c r="G10" s="80"/>
      <c r="H10" s="80"/>
      <c r="I10" s="80"/>
      <c r="J10" s="80"/>
    </row>
    <row r="11" spans="1:10" ht="16.5" thickTop="1" thickBo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</row>
    <row r="12" spans="1:10" ht="16.5" thickTop="1" x14ac:dyDescent="0.25">
      <c r="A12" s="136" t="s">
        <v>29</v>
      </c>
      <c r="B12" s="137"/>
      <c r="C12" s="137"/>
      <c r="D12" s="137"/>
      <c r="E12" s="137"/>
      <c r="F12" s="85" t="s">
        <v>30</v>
      </c>
      <c r="G12" s="85" t="s">
        <v>31</v>
      </c>
      <c r="H12" s="86" t="s">
        <v>32</v>
      </c>
      <c r="I12" s="80"/>
      <c r="J12" s="80"/>
    </row>
    <row r="13" spans="1:10" ht="53.25" customHeight="1" x14ac:dyDescent="0.2">
      <c r="A13" s="120" t="s">
        <v>33</v>
      </c>
      <c r="B13" s="121"/>
      <c r="C13" s="121"/>
      <c r="D13" s="121"/>
      <c r="E13" s="122"/>
      <c r="F13" s="91"/>
      <c r="G13" s="83">
        <v>6</v>
      </c>
      <c r="H13" s="88">
        <f t="shared" ref="H13:H18" si="0">F13*G13</f>
        <v>0</v>
      </c>
      <c r="I13" s="81"/>
      <c r="J13" s="89" t="s">
        <v>34</v>
      </c>
    </row>
    <row r="14" spans="1:10" ht="54.75" customHeight="1" x14ac:dyDescent="0.2">
      <c r="A14" s="120" t="s">
        <v>41</v>
      </c>
      <c r="B14" s="121"/>
      <c r="C14" s="121"/>
      <c r="D14" s="121"/>
      <c r="E14" s="122"/>
      <c r="F14" s="83"/>
      <c r="G14" s="83">
        <v>4</v>
      </c>
      <c r="H14" s="88">
        <f t="shared" si="0"/>
        <v>0</v>
      </c>
      <c r="I14" s="81"/>
      <c r="J14" s="81"/>
    </row>
    <row r="15" spans="1:10" ht="37.5" customHeight="1" x14ac:dyDescent="0.2">
      <c r="A15" s="120" t="s">
        <v>35</v>
      </c>
      <c r="B15" s="121"/>
      <c r="C15" s="121"/>
      <c r="D15" s="121"/>
      <c r="E15" s="122"/>
      <c r="F15" s="83"/>
      <c r="G15" s="83">
        <v>3</v>
      </c>
      <c r="H15" s="88">
        <f t="shared" si="0"/>
        <v>0</v>
      </c>
      <c r="I15" s="81"/>
      <c r="J15" s="81"/>
    </row>
    <row r="16" spans="1:10" ht="44.25" customHeight="1" x14ac:dyDescent="0.2">
      <c r="A16" s="115" t="s">
        <v>36</v>
      </c>
      <c r="B16" s="116"/>
      <c r="C16" s="116"/>
      <c r="D16" s="116"/>
      <c r="E16" s="117"/>
      <c r="F16" s="83"/>
      <c r="G16" s="83">
        <v>3</v>
      </c>
      <c r="H16" s="88">
        <f t="shared" si="0"/>
        <v>0</v>
      </c>
      <c r="I16" s="81"/>
      <c r="J16" s="81"/>
    </row>
    <row r="17" spans="1:10" ht="54.75" customHeight="1" x14ac:dyDescent="0.2">
      <c r="A17" s="115" t="s">
        <v>42</v>
      </c>
      <c r="B17" s="116"/>
      <c r="C17" s="116"/>
      <c r="D17" s="116"/>
      <c r="E17" s="117"/>
      <c r="F17" s="83"/>
      <c r="G17" s="83">
        <v>3</v>
      </c>
      <c r="H17" s="88">
        <f t="shared" si="0"/>
        <v>0</v>
      </c>
      <c r="I17" s="81"/>
      <c r="J17" s="81"/>
    </row>
    <row r="18" spans="1:10" ht="59.25" customHeight="1" x14ac:dyDescent="0.2">
      <c r="A18" s="115" t="s">
        <v>37</v>
      </c>
      <c r="B18" s="116"/>
      <c r="C18" s="116"/>
      <c r="D18" s="116"/>
      <c r="E18" s="117"/>
      <c r="F18" s="83"/>
      <c r="G18" s="83">
        <v>1</v>
      </c>
      <c r="H18" s="88">
        <f t="shared" si="0"/>
        <v>0</v>
      </c>
      <c r="I18" s="81"/>
      <c r="J18" s="81"/>
    </row>
    <row r="19" spans="1:10" ht="16.5" thickBot="1" x14ac:dyDescent="0.3">
      <c r="A19" s="80"/>
      <c r="B19" s="80"/>
      <c r="C19" s="80"/>
      <c r="D19" s="80"/>
      <c r="E19" s="80"/>
      <c r="F19" s="80"/>
      <c r="G19" s="84" t="s">
        <v>38</v>
      </c>
      <c r="H19" s="87">
        <f>SUM(H13:H18)</f>
        <v>0</v>
      </c>
      <c r="I19" s="80"/>
      <c r="J19" s="80"/>
    </row>
    <row r="20" spans="1:10" ht="15" x14ac:dyDescent="0.2">
      <c r="A20" s="118" t="s">
        <v>39</v>
      </c>
      <c r="B20" s="118"/>
      <c r="C20" s="118"/>
      <c r="D20" s="118"/>
      <c r="E20" s="118"/>
      <c r="F20" s="80"/>
      <c r="G20" s="80"/>
      <c r="H20" s="80"/>
      <c r="I20" s="80"/>
      <c r="J20" s="80"/>
    </row>
    <row r="21" spans="1:10" ht="15" x14ac:dyDescent="0.2">
      <c r="A21" s="80"/>
      <c r="B21" s="80"/>
      <c r="C21" s="80"/>
      <c r="D21" s="80"/>
      <c r="E21" s="80"/>
      <c r="F21" s="80"/>
      <c r="G21" s="80"/>
      <c r="H21" s="80"/>
      <c r="I21" s="80"/>
      <c r="J21" s="80"/>
    </row>
    <row r="22" spans="1:10" ht="15" x14ac:dyDescent="0.2">
      <c r="A22" s="119" t="s">
        <v>40</v>
      </c>
      <c r="B22" s="119"/>
      <c r="C22" s="119"/>
      <c r="D22" s="80"/>
      <c r="E22" s="80"/>
      <c r="F22" s="80"/>
      <c r="G22" s="80"/>
      <c r="H22" s="80"/>
      <c r="I22" s="80"/>
      <c r="J22" s="80"/>
    </row>
    <row r="23" spans="1:10" ht="15" x14ac:dyDescent="0.2">
      <c r="A23" s="80"/>
      <c r="B23" s="80"/>
      <c r="C23" s="80"/>
      <c r="D23" s="80"/>
      <c r="E23" s="80"/>
      <c r="F23" s="80"/>
      <c r="G23" s="80"/>
      <c r="H23" s="80"/>
      <c r="I23" s="80"/>
      <c r="J23" s="80"/>
    </row>
  </sheetData>
  <protectedRanges>
    <protectedRange sqref="F14:F18" name="Points_1"/>
  </protectedRanges>
  <mergeCells count="17">
    <mergeCell ref="A15:E15"/>
    <mergeCell ref="A1:H2"/>
    <mergeCell ref="A4:E4"/>
    <mergeCell ref="A5:E5"/>
    <mergeCell ref="A6:E6"/>
    <mergeCell ref="A7:E7"/>
    <mergeCell ref="A8:E8"/>
    <mergeCell ref="A9:E9"/>
    <mergeCell ref="A10:E10"/>
    <mergeCell ref="A12:E12"/>
    <mergeCell ref="A13:E13"/>
    <mergeCell ref="A14:E14"/>
    <mergeCell ref="A16:E16"/>
    <mergeCell ref="A17:E17"/>
    <mergeCell ref="A18:E18"/>
    <mergeCell ref="A20:E20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5" sqref="B5:B7"/>
    </sheetView>
  </sheetViews>
  <sheetFormatPr defaultRowHeight="12.75" x14ac:dyDescent="0.2"/>
  <cols>
    <col min="1" max="1" width="46.140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8" customWidth="1"/>
    <col min="8" max="8" width="12.42578125" customWidth="1"/>
  </cols>
  <sheetData>
    <row r="1" spans="1:10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  <c r="I1" s="18"/>
      <c r="J1" s="18"/>
    </row>
    <row r="2" spans="1:10" ht="12.75" customHeight="1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  <c r="J2" s="18"/>
    </row>
    <row r="3" spans="1:10" ht="15.75" thickBot="1" x14ac:dyDescent="0.25">
      <c r="A3" s="18"/>
      <c r="B3" s="18"/>
      <c r="C3" s="18"/>
      <c r="D3" s="18"/>
      <c r="E3" s="18"/>
      <c r="F3" s="18"/>
      <c r="H3" s="19"/>
      <c r="I3" s="18"/>
      <c r="J3" s="18"/>
    </row>
    <row r="4" spans="1:10" ht="84" customHeight="1" thickTop="1" thickBot="1" x14ac:dyDescent="0.25">
      <c r="A4" s="20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60" t="s">
        <v>18</v>
      </c>
      <c r="H4" s="65" t="s">
        <v>17</v>
      </c>
      <c r="I4" s="65" t="s">
        <v>10</v>
      </c>
      <c r="J4" s="22"/>
    </row>
    <row r="5" spans="1:10" ht="16.5" thickTop="1" x14ac:dyDescent="0.2">
      <c r="A5" s="62" t="str">
        <f>Responses!A5</f>
        <v>BC Commercial</v>
      </c>
      <c r="B5" s="90">
        <v>27.27</v>
      </c>
      <c r="C5" s="82">
        <v>8</v>
      </c>
      <c r="D5" s="82">
        <v>6</v>
      </c>
      <c r="E5" s="82">
        <v>6</v>
      </c>
      <c r="F5" s="82">
        <v>6</v>
      </c>
      <c r="G5" s="82">
        <v>2</v>
      </c>
      <c r="H5" s="23">
        <f t="shared" ref="H5:H7" si="0">SUM(C5:G5)</f>
        <v>28</v>
      </c>
      <c r="I5" s="17">
        <f t="shared" ref="I5:I7" si="1">SUM(B5:G5)</f>
        <v>55.269999999999996</v>
      </c>
      <c r="J5" s="22"/>
    </row>
    <row r="6" spans="1:10" ht="15" x14ac:dyDescent="0.2">
      <c r="A6" s="62" t="str">
        <f>Responses!A6</f>
        <v>J.T. Vaughn Construction</v>
      </c>
      <c r="B6" s="90">
        <v>30</v>
      </c>
      <c r="C6" s="82">
        <v>16</v>
      </c>
      <c r="D6" s="82">
        <v>15</v>
      </c>
      <c r="E6" s="82">
        <v>12</v>
      </c>
      <c r="F6" s="82">
        <v>12</v>
      </c>
      <c r="G6" s="82">
        <v>4</v>
      </c>
      <c r="H6" s="61">
        <f t="shared" si="0"/>
        <v>59</v>
      </c>
      <c r="I6" s="17">
        <f t="shared" si="1"/>
        <v>89</v>
      </c>
      <c r="J6" s="18"/>
    </row>
    <row r="7" spans="1:10" ht="15" x14ac:dyDescent="0.2">
      <c r="A7" s="62" t="str">
        <f>Responses!A7</f>
        <v>Nash Industries Construction</v>
      </c>
      <c r="B7" s="90">
        <v>26.13</v>
      </c>
      <c r="C7" s="82">
        <v>16</v>
      </c>
      <c r="D7" s="82">
        <v>12</v>
      </c>
      <c r="E7" s="82">
        <v>12</v>
      </c>
      <c r="F7" s="82">
        <v>9</v>
      </c>
      <c r="G7" s="82">
        <v>4</v>
      </c>
      <c r="H7" s="61">
        <f t="shared" si="0"/>
        <v>53</v>
      </c>
      <c r="I7" s="17">
        <f t="shared" si="1"/>
        <v>79.13</v>
      </c>
      <c r="J7" s="42"/>
    </row>
    <row r="8" spans="1:10" x14ac:dyDescent="0.2">
      <c r="A8" s="18"/>
      <c r="J8" s="42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3.140625" customWidth="1"/>
    <col min="2" max="2" width="11.140625" customWidth="1"/>
    <col min="3" max="3" width="9.28515625" customWidth="1"/>
    <col min="4" max="5" width="10" customWidth="1"/>
    <col min="6" max="6" width="11.140625" customWidth="1"/>
    <col min="7" max="7" width="11.140625" style="58" customWidth="1"/>
    <col min="8" max="8" width="10.42578125" customWidth="1"/>
  </cols>
  <sheetData>
    <row r="1" spans="1:9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</row>
    <row r="2" spans="1:9" ht="12.75" customHeight="1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</row>
    <row r="3" spans="1:9" ht="15.75" thickBot="1" x14ac:dyDescent="0.25">
      <c r="A3" s="42"/>
      <c r="B3" s="42"/>
      <c r="C3" s="42"/>
      <c r="D3" s="42"/>
      <c r="E3" s="42"/>
      <c r="F3" s="42"/>
      <c r="H3" s="43"/>
    </row>
    <row r="4" spans="1:9" ht="75" thickTop="1" thickBot="1" x14ac:dyDescent="0.25">
      <c r="A4" s="44" t="s">
        <v>4</v>
      </c>
      <c r="B4" s="45" t="s">
        <v>5</v>
      </c>
      <c r="C4" s="45" t="s">
        <v>6</v>
      </c>
      <c r="D4" s="45" t="s">
        <v>7</v>
      </c>
      <c r="E4" s="45" t="s">
        <v>8</v>
      </c>
      <c r="F4" s="45" t="s">
        <v>9</v>
      </c>
      <c r="G4" s="60" t="s">
        <v>18</v>
      </c>
      <c r="H4" s="65" t="s">
        <v>17</v>
      </c>
      <c r="I4" s="65" t="s">
        <v>10</v>
      </c>
    </row>
    <row r="5" spans="1:9" ht="15.75" thickTop="1" x14ac:dyDescent="0.2">
      <c r="A5" s="62" t="str">
        <f>Responses!A5</f>
        <v>BC Commercial</v>
      </c>
      <c r="B5" s="90">
        <v>27.27</v>
      </c>
      <c r="C5" s="82">
        <v>10</v>
      </c>
      <c r="D5" s="82">
        <v>9</v>
      </c>
      <c r="E5" s="82">
        <v>9</v>
      </c>
      <c r="F5" s="82">
        <v>9</v>
      </c>
      <c r="G5" s="82">
        <v>2</v>
      </c>
      <c r="H5" s="61">
        <f t="shared" ref="H5:H7" si="0">SUM(C5:G5)</f>
        <v>39</v>
      </c>
      <c r="I5" s="17">
        <f t="shared" ref="I5:I7" si="1">SUM(B5:G5)</f>
        <v>66.27</v>
      </c>
    </row>
    <row r="6" spans="1:9" ht="15" x14ac:dyDescent="0.2">
      <c r="A6" s="62" t="str">
        <f>Responses!A6</f>
        <v>J.T. Vaughn Construction</v>
      </c>
      <c r="B6" s="90">
        <v>30</v>
      </c>
      <c r="C6" s="82">
        <v>16</v>
      </c>
      <c r="D6" s="82">
        <v>10.5</v>
      </c>
      <c r="E6" s="82">
        <v>9</v>
      </c>
      <c r="F6" s="82">
        <v>9</v>
      </c>
      <c r="G6" s="82">
        <v>3</v>
      </c>
      <c r="H6" s="61">
        <f t="shared" si="0"/>
        <v>47.5</v>
      </c>
      <c r="I6" s="17">
        <f t="shared" si="1"/>
        <v>77.5</v>
      </c>
    </row>
    <row r="7" spans="1:9" ht="15" x14ac:dyDescent="0.2">
      <c r="A7" s="62" t="str">
        <f>Responses!A7</f>
        <v>Nash Industries Construction</v>
      </c>
      <c r="B7" s="90">
        <v>26.13</v>
      </c>
      <c r="C7" s="82">
        <v>12</v>
      </c>
      <c r="D7" s="82">
        <v>10.5</v>
      </c>
      <c r="E7" s="82">
        <v>10.5</v>
      </c>
      <c r="F7" s="82">
        <v>9</v>
      </c>
      <c r="G7" s="82">
        <v>3</v>
      </c>
      <c r="H7" s="61">
        <f t="shared" si="0"/>
        <v>45</v>
      </c>
      <c r="I7" s="17">
        <f t="shared" si="1"/>
        <v>71.13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9.7109375" customWidth="1"/>
    <col min="2" max="2" width="9" customWidth="1"/>
    <col min="3" max="3" width="6.85546875" customWidth="1"/>
    <col min="4" max="4" width="7" customWidth="1"/>
    <col min="5" max="5" width="7.5703125" customWidth="1"/>
    <col min="6" max="6" width="8.140625" customWidth="1"/>
    <col min="7" max="7" width="7.5703125" style="58" customWidth="1"/>
    <col min="8" max="8" width="10" customWidth="1"/>
  </cols>
  <sheetData>
    <row r="1" spans="1:9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</row>
    <row r="2" spans="1:9" ht="12.75" customHeight="1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</row>
    <row r="3" spans="1:9" ht="15.75" thickBot="1" x14ac:dyDescent="0.25">
      <c r="A3" s="46"/>
      <c r="B3" s="46"/>
      <c r="C3" s="46"/>
      <c r="D3" s="46"/>
      <c r="E3" s="46"/>
      <c r="F3" s="46"/>
      <c r="H3" s="47"/>
    </row>
    <row r="4" spans="1:9" ht="75" thickTop="1" thickBot="1" x14ac:dyDescent="0.25">
      <c r="A4" s="48" t="s">
        <v>4</v>
      </c>
      <c r="B4" s="49" t="s">
        <v>5</v>
      </c>
      <c r="C4" s="49" t="s">
        <v>6</v>
      </c>
      <c r="D4" s="49" t="s">
        <v>7</v>
      </c>
      <c r="E4" s="49" t="s">
        <v>8</v>
      </c>
      <c r="F4" s="49" t="s">
        <v>9</v>
      </c>
      <c r="G4" s="60" t="s">
        <v>18</v>
      </c>
      <c r="H4" s="65" t="s">
        <v>17</v>
      </c>
      <c r="I4" s="65" t="s">
        <v>10</v>
      </c>
    </row>
    <row r="5" spans="1:9" ht="18.75" customHeight="1" thickTop="1" x14ac:dyDescent="0.2">
      <c r="A5" s="62" t="str">
        <f>Responses!A5</f>
        <v>BC Commercial</v>
      </c>
      <c r="B5" s="16">
        <v>27.27</v>
      </c>
      <c r="C5" s="82">
        <v>12</v>
      </c>
      <c r="D5" s="82">
        <v>9</v>
      </c>
      <c r="E5" s="82">
        <v>9</v>
      </c>
      <c r="F5" s="82">
        <v>9</v>
      </c>
      <c r="G5" s="75">
        <v>2</v>
      </c>
      <c r="H5" s="61">
        <f t="shared" ref="H5:H7" si="0">SUM(C5:G5)</f>
        <v>41</v>
      </c>
      <c r="I5" s="17">
        <f t="shared" ref="I5:I7" si="1">SUM(B5:G5)</f>
        <v>68.27</v>
      </c>
    </row>
    <row r="6" spans="1:9" ht="21" customHeight="1" x14ac:dyDescent="0.2">
      <c r="A6" s="62" t="str">
        <f>Responses!A6</f>
        <v>J.T. Vaughn Construction</v>
      </c>
      <c r="B6" s="16">
        <v>30</v>
      </c>
      <c r="C6" s="82">
        <v>16</v>
      </c>
      <c r="D6" s="82">
        <v>10.5</v>
      </c>
      <c r="E6" s="82">
        <v>9</v>
      </c>
      <c r="F6" s="82">
        <v>9</v>
      </c>
      <c r="G6" s="75">
        <v>3</v>
      </c>
      <c r="H6" s="61">
        <f t="shared" si="0"/>
        <v>47.5</v>
      </c>
      <c r="I6" s="17">
        <f t="shared" si="1"/>
        <v>77.5</v>
      </c>
    </row>
    <row r="7" spans="1:9" ht="18" customHeight="1" x14ac:dyDescent="0.2">
      <c r="A7" s="62" t="str">
        <f>Responses!A7</f>
        <v>Nash Industries Construction</v>
      </c>
      <c r="B7" s="16">
        <v>26.13</v>
      </c>
      <c r="C7" s="82">
        <v>12</v>
      </c>
      <c r="D7" s="82">
        <v>7.5</v>
      </c>
      <c r="E7" s="82">
        <v>7.5</v>
      </c>
      <c r="F7" s="82">
        <v>7.5</v>
      </c>
      <c r="G7" s="75">
        <v>2</v>
      </c>
      <c r="H7" s="61">
        <f t="shared" si="0"/>
        <v>36.5</v>
      </c>
      <c r="I7" s="17">
        <f t="shared" si="1"/>
        <v>62.629999999999995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5" sqref="B5:B7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8" customWidth="1"/>
    <col min="8" max="8" width="10.28515625" customWidth="1"/>
  </cols>
  <sheetData>
    <row r="1" spans="1:9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</row>
    <row r="2" spans="1:9" ht="12.75" customHeight="1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</row>
    <row r="3" spans="1:9" ht="15.75" thickBot="1" x14ac:dyDescent="0.25">
      <c r="A3" s="50"/>
      <c r="B3" s="50"/>
      <c r="C3" s="50"/>
      <c r="D3" s="50"/>
      <c r="E3" s="50"/>
      <c r="F3" s="50"/>
      <c r="H3" s="51"/>
    </row>
    <row r="4" spans="1:9" ht="75" thickTop="1" thickBot="1" x14ac:dyDescent="0.25">
      <c r="A4" s="52" t="s">
        <v>4</v>
      </c>
      <c r="B4" s="53" t="s">
        <v>5</v>
      </c>
      <c r="C4" s="53" t="s">
        <v>6</v>
      </c>
      <c r="D4" s="53" t="s">
        <v>7</v>
      </c>
      <c r="E4" s="53" t="s">
        <v>8</v>
      </c>
      <c r="F4" s="53" t="s">
        <v>9</v>
      </c>
      <c r="G4" s="60" t="s">
        <v>18</v>
      </c>
      <c r="H4" s="65" t="s">
        <v>17</v>
      </c>
      <c r="I4" s="65" t="s">
        <v>10</v>
      </c>
    </row>
    <row r="5" spans="1:9" ht="18" customHeight="1" thickTop="1" x14ac:dyDescent="0.2">
      <c r="A5" s="62" t="str">
        <f>Responses!A5</f>
        <v>BC Commercial</v>
      </c>
      <c r="B5" s="16">
        <v>27.27</v>
      </c>
      <c r="C5" s="82">
        <v>10</v>
      </c>
      <c r="D5" s="82">
        <v>12</v>
      </c>
      <c r="E5" s="82">
        <v>9</v>
      </c>
      <c r="F5" s="82">
        <v>9</v>
      </c>
      <c r="G5" s="75">
        <v>3.5</v>
      </c>
      <c r="H5" s="61">
        <f>SUM(C5:G5)</f>
        <v>43.5</v>
      </c>
      <c r="I5" s="17">
        <f>SUM(B5:G5)</f>
        <v>70.77</v>
      </c>
    </row>
    <row r="6" spans="1:9" ht="22.5" customHeight="1" x14ac:dyDescent="0.2">
      <c r="A6" s="62" t="str">
        <f>Responses!A6</f>
        <v>J.T. Vaughn Construction</v>
      </c>
      <c r="B6" s="16">
        <v>30</v>
      </c>
      <c r="C6" s="82">
        <v>16</v>
      </c>
      <c r="D6" s="82">
        <v>12</v>
      </c>
      <c r="E6" s="82">
        <v>12</v>
      </c>
      <c r="F6" s="82">
        <v>12</v>
      </c>
      <c r="G6" s="75">
        <v>4</v>
      </c>
      <c r="H6" s="61">
        <f>SUM(C6:G6)</f>
        <v>56</v>
      </c>
      <c r="I6" s="17">
        <f>SUM(B6:G6)</f>
        <v>86</v>
      </c>
    </row>
    <row r="7" spans="1:9" ht="20.25" customHeight="1" x14ac:dyDescent="0.2">
      <c r="A7" s="62" t="str">
        <f>Responses!A7</f>
        <v>Nash Industries Construction</v>
      </c>
      <c r="B7" s="16">
        <v>26.13</v>
      </c>
      <c r="C7" s="82">
        <v>14</v>
      </c>
      <c r="D7" s="82">
        <v>12</v>
      </c>
      <c r="E7" s="82">
        <v>10.5</v>
      </c>
      <c r="F7" s="82">
        <v>10.5</v>
      </c>
      <c r="G7" s="75">
        <v>3.5</v>
      </c>
      <c r="H7" s="61">
        <f t="shared" ref="H7" si="0">SUM(C7:G7)</f>
        <v>50.5</v>
      </c>
      <c r="I7" s="17">
        <f>SUM(B7:G7)</f>
        <v>76.63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24" sqref="F24"/>
    </sheetView>
  </sheetViews>
  <sheetFormatPr defaultRowHeight="12.75" x14ac:dyDescent="0.2"/>
  <cols>
    <col min="1" max="1" width="48.28515625" customWidth="1"/>
    <col min="2" max="2" width="7" bestFit="1" customWidth="1"/>
    <col min="3" max="6" width="6.42578125" bestFit="1" customWidth="1"/>
    <col min="7" max="7" width="6.42578125" style="58" customWidth="1"/>
    <col min="8" max="8" width="13.42578125" customWidth="1"/>
  </cols>
  <sheetData>
    <row r="1" spans="1:9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</row>
    <row r="2" spans="1:9" ht="12.75" customHeight="1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</row>
    <row r="3" spans="1:9" ht="15.75" thickBot="1" x14ac:dyDescent="0.25">
      <c r="A3" s="54"/>
      <c r="B3" s="54"/>
      <c r="C3" s="54"/>
      <c r="D3" s="54"/>
      <c r="E3" s="54"/>
      <c r="F3" s="54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60" t="s">
        <v>18</v>
      </c>
      <c r="H4" s="65" t="s">
        <v>17</v>
      </c>
      <c r="I4" s="65" t="s">
        <v>10</v>
      </c>
    </row>
    <row r="5" spans="1:9" ht="23.25" customHeight="1" thickTop="1" x14ac:dyDescent="0.2">
      <c r="A5" s="62" t="str">
        <f>Responses!A5</f>
        <v>BC Commercial</v>
      </c>
      <c r="B5" s="16">
        <v>27.27</v>
      </c>
      <c r="C5" s="82">
        <v>6.4</v>
      </c>
      <c r="D5" s="82">
        <v>5.4</v>
      </c>
      <c r="E5" s="82">
        <v>4.5</v>
      </c>
      <c r="F5" s="82">
        <v>3.6</v>
      </c>
      <c r="G5" s="75">
        <v>1.7</v>
      </c>
      <c r="H5" s="61">
        <f>SUM(C5:G5)</f>
        <v>21.6</v>
      </c>
      <c r="I5" s="17">
        <f>SUM(B5:G5)</f>
        <v>48.870000000000005</v>
      </c>
    </row>
    <row r="6" spans="1:9" ht="20.25" customHeight="1" x14ac:dyDescent="0.2">
      <c r="A6" s="62" t="str">
        <f>Responses!A6</f>
        <v>J.T. Vaughn Construction</v>
      </c>
      <c r="B6" s="16">
        <v>30</v>
      </c>
      <c r="C6" s="82">
        <v>18.399999999999999</v>
      </c>
      <c r="D6" s="82">
        <v>13.5</v>
      </c>
      <c r="E6" s="82">
        <v>14.1</v>
      </c>
      <c r="F6" s="82">
        <v>14.4</v>
      </c>
      <c r="G6" s="75">
        <v>4.9000000000000004</v>
      </c>
      <c r="H6" s="61">
        <f t="shared" ref="H6:H7" si="0">SUM(C6:G6)</f>
        <v>65.3</v>
      </c>
      <c r="I6" s="17">
        <f t="shared" ref="I6:I7" si="1">SUM(B6:G6)</f>
        <v>95.300000000000011</v>
      </c>
    </row>
    <row r="7" spans="1:9" ht="18.75" customHeight="1" x14ac:dyDescent="0.2">
      <c r="A7" s="62" t="str">
        <f>Responses!A7</f>
        <v>Nash Industries Construction</v>
      </c>
      <c r="B7" s="16">
        <v>26.13</v>
      </c>
      <c r="C7" s="82">
        <v>18.8</v>
      </c>
      <c r="D7" s="82">
        <v>14.4</v>
      </c>
      <c r="E7" s="82">
        <v>14.4</v>
      </c>
      <c r="F7" s="82">
        <v>14.1</v>
      </c>
      <c r="G7" s="75">
        <v>4.9000000000000004</v>
      </c>
      <c r="H7" s="61">
        <f t="shared" si="0"/>
        <v>66.600000000000009</v>
      </c>
      <c r="I7" s="17">
        <f t="shared" si="1"/>
        <v>92.73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Normal="100" workbookViewId="0">
      <selection activeCell="B6" sqref="B6"/>
    </sheetView>
  </sheetViews>
  <sheetFormatPr defaultRowHeight="15" x14ac:dyDescent="0.2"/>
  <cols>
    <col min="1" max="1" width="46.7109375" style="2" customWidth="1"/>
    <col min="2" max="6" width="9.140625" style="2"/>
    <col min="7" max="7" width="17.5703125" style="2" bestFit="1" customWidth="1"/>
    <col min="8" max="8" width="10.425781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ht="15.75" x14ac:dyDescent="0.2">
      <c r="A2" s="108" t="str">
        <f>Responses!A2</f>
        <v>RFP730-18035 Alumni Center Bldg 574 2nd FL Student Study Renovation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4" ht="15.75" thickBot="1" x14ac:dyDescent="0.25">
      <c r="M3" s="4"/>
      <c r="N3" s="4"/>
    </row>
    <row r="4" spans="1:14" s="3" customFormat="1" ht="151.5" customHeight="1" thickBot="1" x14ac:dyDescent="0.25">
      <c r="A4" s="6" t="s">
        <v>2</v>
      </c>
      <c r="B4" s="13" t="s">
        <v>49</v>
      </c>
      <c r="C4" s="13" t="s">
        <v>50</v>
      </c>
      <c r="D4" s="13" t="s">
        <v>51</v>
      </c>
      <c r="E4" s="13" t="s">
        <v>52</v>
      </c>
      <c r="F4" s="13" t="s">
        <v>53</v>
      </c>
      <c r="G4" s="14" t="s">
        <v>3</v>
      </c>
      <c r="H4" s="5" t="s">
        <v>1</v>
      </c>
      <c r="J4" s="9"/>
      <c r="K4" s="9"/>
      <c r="L4" s="9"/>
    </row>
    <row r="5" spans="1:14" ht="16.5" customHeight="1" x14ac:dyDescent="0.2">
      <c r="A5" s="11" t="str">
        <f>Responses!A5</f>
        <v>BC Commercial</v>
      </c>
      <c r="B5" s="15">
        <f>'Evaluator 1'!H5</f>
        <v>28</v>
      </c>
      <c r="C5" s="16">
        <f>'Evaluator 2'!H5</f>
        <v>39</v>
      </c>
      <c r="D5" s="15">
        <f>'Evaluator 3'!H5</f>
        <v>41</v>
      </c>
      <c r="E5" s="15">
        <f>'Evaluator 4'!H5</f>
        <v>43.5</v>
      </c>
      <c r="F5" s="16">
        <f>'Evaluator 5'!H5</f>
        <v>21.6</v>
      </c>
      <c r="G5" s="15">
        <f t="shared" ref="G5:G7" si="0">AVERAGE(B5:F5)</f>
        <v>34.619999999999997</v>
      </c>
      <c r="H5" s="12">
        <f>RANK(G5,$G$5:$G$7,0)</f>
        <v>3</v>
      </c>
      <c r="J5" s="10"/>
      <c r="K5" s="10"/>
      <c r="L5" s="10"/>
    </row>
    <row r="6" spans="1:14" s="96" customFormat="1" ht="16.5" customHeight="1" x14ac:dyDescent="0.2">
      <c r="A6" s="92" t="str">
        <f>Responses!A6</f>
        <v>J.T. Vaughn Construction</v>
      </c>
      <c r="B6" s="93">
        <f>'Evaluator 1'!H6</f>
        <v>59</v>
      </c>
      <c r="C6" s="94">
        <f>'Evaluator 2'!H6</f>
        <v>47.5</v>
      </c>
      <c r="D6" s="93">
        <f>'Evaluator 3'!H6</f>
        <v>47.5</v>
      </c>
      <c r="E6" s="93">
        <f>'Evaluator 4'!H6</f>
        <v>56</v>
      </c>
      <c r="F6" s="94">
        <f>'Evaluator 5'!H6</f>
        <v>65.3</v>
      </c>
      <c r="G6" s="93">
        <f t="shared" si="0"/>
        <v>55.06</v>
      </c>
      <c r="H6" s="95">
        <f>RANK(G6,$G$5:$G$7,0)</f>
        <v>1</v>
      </c>
    </row>
    <row r="7" spans="1:14" ht="16.5" customHeight="1" x14ac:dyDescent="0.2">
      <c r="A7" s="11" t="str">
        <f>Responses!A7</f>
        <v>Nash Industries Construction</v>
      </c>
      <c r="B7" s="15">
        <f>'Evaluator 1'!H7</f>
        <v>53</v>
      </c>
      <c r="C7" s="16">
        <f>'Evaluator 2'!H7</f>
        <v>45</v>
      </c>
      <c r="D7" s="15">
        <f>'Evaluator 3'!H7</f>
        <v>36.5</v>
      </c>
      <c r="E7" s="15">
        <f>'Evaluator 4'!H7</f>
        <v>50.5</v>
      </c>
      <c r="F7" s="16">
        <f>'Evaluator 5'!H7</f>
        <v>66.600000000000009</v>
      </c>
      <c r="G7" s="15">
        <f t="shared" si="0"/>
        <v>50.320000000000007</v>
      </c>
      <c r="H7" s="12">
        <f>RANK(G7,$G$5:$G$7,0)</f>
        <v>2</v>
      </c>
    </row>
    <row r="8" spans="1:14" x14ac:dyDescent="0.2">
      <c r="E8" s="66"/>
      <c r="F8" s="66"/>
    </row>
    <row r="9" spans="1:14" x14ac:dyDescent="0.2">
      <c r="E9" s="66"/>
      <c r="F9" s="66"/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workbookViewId="0">
      <selection activeCell="C16" sqref="C16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  <col min="5" max="5" width="33.5703125" customWidth="1"/>
  </cols>
  <sheetData>
    <row r="1" spans="1:5" x14ac:dyDescent="0.2">
      <c r="A1" s="24"/>
      <c r="B1" s="24"/>
      <c r="C1" s="24"/>
      <c r="D1" s="24"/>
      <c r="E1" s="24"/>
    </row>
    <row r="2" spans="1:5" x14ac:dyDescent="0.2">
      <c r="A2" s="24"/>
      <c r="B2" s="24"/>
      <c r="C2" s="24"/>
      <c r="D2" s="24"/>
      <c r="E2" s="24"/>
    </row>
    <row r="3" spans="1:5" ht="15.75" x14ac:dyDescent="0.2">
      <c r="A3" s="24"/>
      <c r="B3" s="109"/>
      <c r="C3" s="109"/>
      <c r="D3" s="110"/>
      <c r="E3" s="24"/>
    </row>
    <row r="4" spans="1:5" x14ac:dyDescent="0.2">
      <c r="A4" s="24"/>
      <c r="B4" s="111" t="str">
        <f>Responses!A2</f>
        <v>RFP730-18035 Alumni Center Bldg 574 2nd FL Student Study Renovation</v>
      </c>
      <c r="C4" s="112"/>
      <c r="D4" s="112"/>
      <c r="E4" s="24"/>
    </row>
    <row r="5" spans="1:5" x14ac:dyDescent="0.2">
      <c r="A5" s="24"/>
      <c r="B5" s="24"/>
      <c r="C5" s="24"/>
      <c r="D5" s="24"/>
      <c r="E5" s="24"/>
    </row>
    <row r="6" spans="1:5" x14ac:dyDescent="0.2">
      <c r="A6" s="24"/>
      <c r="B6" s="24"/>
      <c r="C6" s="25" t="s">
        <v>11</v>
      </c>
      <c r="D6" s="113"/>
      <c r="E6" s="113"/>
    </row>
    <row r="7" spans="1:5" ht="15.75" x14ac:dyDescent="0.25">
      <c r="A7" s="24"/>
      <c r="B7" s="26" t="s">
        <v>12</v>
      </c>
      <c r="C7" s="27" t="s">
        <v>45</v>
      </c>
      <c r="D7" s="27" t="s">
        <v>44</v>
      </c>
      <c r="E7" s="27" t="s">
        <v>46</v>
      </c>
    </row>
    <row r="8" spans="1:5" ht="15.75" x14ac:dyDescent="0.25">
      <c r="A8" s="24"/>
      <c r="B8" s="28" t="s">
        <v>13</v>
      </c>
      <c r="C8" s="29">
        <v>1141000</v>
      </c>
      <c r="D8" s="30">
        <v>1244877</v>
      </c>
      <c r="E8" s="30">
        <v>1288164</v>
      </c>
    </row>
    <row r="9" spans="1:5" ht="15.75" x14ac:dyDescent="0.25">
      <c r="A9" s="24"/>
      <c r="B9" s="31" t="s">
        <v>10</v>
      </c>
      <c r="C9" s="32">
        <f>SUM(C8:C8)</f>
        <v>1141000</v>
      </c>
      <c r="D9" s="32">
        <f t="shared" ref="D9:E9" si="0">SUM(D8:D8)</f>
        <v>1244877</v>
      </c>
      <c r="E9" s="32">
        <f t="shared" si="0"/>
        <v>1288164</v>
      </c>
    </row>
    <row r="10" spans="1:5" ht="15.75" x14ac:dyDescent="0.25">
      <c r="A10" s="24"/>
      <c r="B10" s="28" t="s">
        <v>14</v>
      </c>
      <c r="C10" s="33">
        <v>0</v>
      </c>
      <c r="D10" s="30">
        <f>D9-C9</f>
        <v>103877</v>
      </c>
      <c r="E10" s="30">
        <f>E9-C9</f>
        <v>147164</v>
      </c>
    </row>
    <row r="11" spans="1:5" ht="15.75" x14ac:dyDescent="0.25">
      <c r="A11" s="24"/>
      <c r="B11" s="34" t="s">
        <v>15</v>
      </c>
      <c r="C11" s="74">
        <v>30</v>
      </c>
      <c r="D11" s="35">
        <f>ABS($C$11-(D10/$C$9)*$C$11)</f>
        <v>27.268790534618756</v>
      </c>
      <c r="E11" s="35">
        <f t="shared" ref="E11" si="1">ABS($C$11-(E10/$C$9)*$C$11)</f>
        <v>26.130657318141981</v>
      </c>
    </row>
    <row r="12" spans="1:5" x14ac:dyDescent="0.2">
      <c r="A12" s="24"/>
      <c r="B12" s="67"/>
      <c r="C12" s="68"/>
      <c r="D12" s="67"/>
      <c r="E12" s="24"/>
    </row>
    <row r="13" spans="1:5" x14ac:dyDescent="0.2">
      <c r="A13" s="24"/>
      <c r="B13" s="69" t="s">
        <v>16</v>
      </c>
      <c r="C13" s="69" t="s">
        <v>19</v>
      </c>
      <c r="D13" s="76" t="s">
        <v>20</v>
      </c>
      <c r="E13" s="24"/>
    </row>
    <row r="14" spans="1:5" x14ac:dyDescent="0.2">
      <c r="A14" s="24"/>
      <c r="B14" s="67" t="str">
        <f>D7</f>
        <v>BC Commercial</v>
      </c>
      <c r="C14" s="70">
        <f>D8</f>
        <v>1244877</v>
      </c>
      <c r="D14" s="78">
        <f>D11</f>
        <v>27.268790534618756</v>
      </c>
      <c r="E14" s="24"/>
    </row>
    <row r="15" spans="1:5" x14ac:dyDescent="0.2">
      <c r="A15" s="24"/>
      <c r="B15" s="71" t="str">
        <f>E7</f>
        <v>Nash Industries Construction</v>
      </c>
      <c r="C15" s="72">
        <f>E8</f>
        <v>1288164</v>
      </c>
      <c r="D15" s="78">
        <f>E11</f>
        <v>26.130657318141981</v>
      </c>
      <c r="E15" s="24"/>
    </row>
    <row r="16" spans="1:5" ht="15.75" customHeight="1" x14ac:dyDescent="0.2">
      <c r="A16" s="24"/>
      <c r="B16" s="71" t="str">
        <f>C7</f>
        <v>J.T. Vaughn Construction</v>
      </c>
      <c r="C16" s="72">
        <f>C8</f>
        <v>1141000</v>
      </c>
      <c r="D16" s="78">
        <f>C11</f>
        <v>30</v>
      </c>
      <c r="E16" s="24"/>
    </row>
  </sheetData>
  <sortState ref="B14:C19">
    <sortCondition ref="C14:C19"/>
  </sortState>
  <mergeCells count="3">
    <mergeCell ref="B3:D3"/>
    <mergeCell ref="B4:D4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7" sqref="E7"/>
    </sheetView>
  </sheetViews>
  <sheetFormatPr defaultRowHeight="12.75" x14ac:dyDescent="0.2"/>
  <cols>
    <col min="1" max="1" width="47.5703125" customWidth="1"/>
    <col min="2" max="2" width="7" bestFit="1" customWidth="1"/>
    <col min="3" max="3" width="8.7109375" customWidth="1"/>
    <col min="4" max="5" width="7" bestFit="1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8" ht="15.75" x14ac:dyDescent="0.25">
      <c r="A1" s="106" t="s">
        <v>0</v>
      </c>
      <c r="B1" s="107"/>
      <c r="C1" s="107"/>
      <c r="D1" s="107"/>
      <c r="E1" s="107"/>
      <c r="F1" s="107"/>
      <c r="G1" s="107"/>
      <c r="H1" s="107"/>
    </row>
    <row r="2" spans="1:8" x14ac:dyDescent="0.2">
      <c r="A2" s="108" t="str">
        <f>Responses!A2</f>
        <v>RFP730-18035 Alumni Center Bldg 574 2nd FL Student Study Renovation</v>
      </c>
      <c r="B2" s="114"/>
      <c r="C2" s="114"/>
      <c r="D2" s="114"/>
      <c r="E2" s="114"/>
      <c r="F2" s="114"/>
      <c r="G2" s="114"/>
      <c r="H2" s="114"/>
    </row>
    <row r="3" spans="1:8" ht="15.75" thickBot="1" x14ac:dyDescent="0.25">
      <c r="A3" s="59"/>
      <c r="B3" s="59"/>
      <c r="C3" s="59"/>
      <c r="D3" s="59"/>
      <c r="E3" s="59"/>
      <c r="F3" s="59"/>
      <c r="G3" s="63"/>
      <c r="H3" s="63"/>
    </row>
    <row r="4" spans="1:8" ht="121.5" customHeight="1" thickBot="1" x14ac:dyDescent="0.25">
      <c r="A4" s="6" t="s">
        <v>2</v>
      </c>
      <c r="B4" s="36" t="str">
        <f>'Technical Summary'!B4</f>
        <v>Evaluator 1</v>
      </c>
      <c r="C4" s="36" t="str">
        <f>'Technical Summary'!C4</f>
        <v>Evaluator 2</v>
      </c>
      <c r="D4" s="36" t="str">
        <f>'Technical Summary'!D4</f>
        <v>Evaluator 3</v>
      </c>
      <c r="E4" s="36" t="str">
        <f>'Technical Summary'!E4</f>
        <v>Evaluator 4</v>
      </c>
      <c r="F4" s="36" t="str">
        <f>'Technical Summary'!F4</f>
        <v>Evaluator 5</v>
      </c>
      <c r="G4" s="37" t="s">
        <v>3</v>
      </c>
      <c r="H4" s="5" t="s">
        <v>1</v>
      </c>
    </row>
    <row r="5" spans="1:8" ht="15" x14ac:dyDescent="0.2">
      <c r="A5" s="38" t="str">
        <f>Responses!A5</f>
        <v>BC Commercial</v>
      </c>
      <c r="B5" s="39">
        <f>'Evaluator 1'!I5</f>
        <v>55.269999999999996</v>
      </c>
      <c r="C5" s="40">
        <f>'Evaluator 2'!I5</f>
        <v>66.27</v>
      </c>
      <c r="D5" s="40">
        <f>'Evaluator 3'!I5</f>
        <v>68.27</v>
      </c>
      <c r="E5" s="40">
        <f>'Evaluator 4'!I5</f>
        <v>70.77</v>
      </c>
      <c r="F5" s="40">
        <f>'Evaluator 5'!I5</f>
        <v>48.870000000000005</v>
      </c>
      <c r="G5" s="41">
        <f t="shared" ref="G5:G7" si="0">AVERAGE(B5:F5)</f>
        <v>61.89</v>
      </c>
      <c r="H5" s="104">
        <f>RANK(G5,$G$5:$G$7,0)</f>
        <v>3</v>
      </c>
    </row>
    <row r="6" spans="1:8" s="101" customFormat="1" ht="15" x14ac:dyDescent="0.2">
      <c r="A6" s="97" t="str">
        <f>Responses!A6</f>
        <v>J.T. Vaughn Construction</v>
      </c>
      <c r="B6" s="98">
        <f>'Evaluator 1'!I6</f>
        <v>89</v>
      </c>
      <c r="C6" s="99">
        <f>'Evaluator 2'!I6</f>
        <v>77.5</v>
      </c>
      <c r="D6" s="99">
        <f>'Evaluator 3'!I6</f>
        <v>77.5</v>
      </c>
      <c r="E6" s="99">
        <f>'Evaluator 4'!I6</f>
        <v>86</v>
      </c>
      <c r="F6" s="99">
        <f>'Evaluator 5'!I6</f>
        <v>95.300000000000011</v>
      </c>
      <c r="G6" s="100">
        <f t="shared" si="0"/>
        <v>85.06</v>
      </c>
      <c r="H6" s="105">
        <f>RANK(G6,$G$5:$G$7,0)</f>
        <v>1</v>
      </c>
    </row>
    <row r="7" spans="1:8" s="73" customFormat="1" ht="15" x14ac:dyDescent="0.2">
      <c r="A7" s="38" t="str">
        <f>Responses!A7</f>
        <v>Nash Industries Construction</v>
      </c>
      <c r="B7" s="102">
        <f>'Evaluator 1'!I7</f>
        <v>79.13</v>
      </c>
      <c r="C7" s="103">
        <f>'Evaluator 2'!I7</f>
        <v>71.13</v>
      </c>
      <c r="D7" s="103">
        <f>'Evaluator 3'!I7</f>
        <v>62.629999999999995</v>
      </c>
      <c r="E7" s="103">
        <f>'Evaluator 4'!I7</f>
        <v>76.63</v>
      </c>
      <c r="F7" s="103">
        <f>'Evaluator 5'!I7</f>
        <v>92.73</v>
      </c>
      <c r="G7" s="77">
        <f t="shared" si="0"/>
        <v>76.45</v>
      </c>
      <c r="H7" s="104">
        <f>RANK(G7,$G$5:$G$7,0)</f>
        <v>2</v>
      </c>
    </row>
    <row r="8" spans="1:8" x14ac:dyDescent="0.2">
      <c r="F8" s="58"/>
      <c r="G8" s="58"/>
    </row>
    <row r="10" spans="1:8" ht="15" x14ac:dyDescent="0.2">
      <c r="A10" s="64" t="s">
        <v>47</v>
      </c>
    </row>
    <row r="11" spans="1:8" ht="15" x14ac:dyDescent="0.2">
      <c r="A11" s="59"/>
    </row>
    <row r="12" spans="1:8" ht="15" x14ac:dyDescent="0.2">
      <c r="A12" s="64" t="s">
        <v>48</v>
      </c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2019-05-03T14:05:13Z</dcterms:modified>
</cp:coreProperties>
</file>