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4.9.19\"/>
    </mc:Choice>
  </mc:AlternateContent>
  <bookViews>
    <workbookView xWindow="7740" yWindow="-180" windowWidth="17115" windowHeight="9855" activeTab="8"/>
  </bookViews>
  <sheets>
    <sheet name="Evaluator 1" sheetId="2" r:id="rId1"/>
    <sheet name="Evaluator 2" sheetId="3" r:id="rId2"/>
    <sheet name="Evaluator 3" sheetId="5" r:id="rId3"/>
    <sheet name="Evaluator 4" sheetId="9" r:id="rId4"/>
    <sheet name="Evaluator 5" sheetId="4" r:id="rId5"/>
    <sheet name="Technical" sheetId="1" r:id="rId6"/>
    <sheet name="Non-Technical" sheetId="6" r:id="rId7"/>
    <sheet name="Summary" sheetId="7" r:id="rId8"/>
    <sheet name="Evaluation" sheetId="10" r:id="rId9"/>
  </sheets>
  <externalReferences>
    <externalReference r:id="rId10"/>
  </externalReferences>
  <calcPr calcId="152511"/>
</workbook>
</file>

<file path=xl/calcChain.xml><?xml version="1.0" encoding="utf-8"?>
<calcChain xmlns="http://schemas.openxmlformats.org/spreadsheetml/2006/main">
  <c r="T10" i="10" l="1"/>
  <c r="U10" i="10" s="1"/>
  <c r="Q10" i="10"/>
  <c r="N10" i="10"/>
  <c r="K10" i="10"/>
  <c r="H10" i="10"/>
  <c r="E10" i="10"/>
  <c r="T9" i="10"/>
  <c r="U9" i="10" s="1"/>
  <c r="Q9" i="10"/>
  <c r="N9" i="10"/>
  <c r="K9" i="10"/>
  <c r="H9" i="10"/>
  <c r="E9" i="10"/>
  <c r="T8" i="10"/>
  <c r="U8" i="10" s="1"/>
  <c r="Q8" i="10"/>
  <c r="N8" i="10"/>
  <c r="K8" i="10"/>
  <c r="H8" i="10"/>
  <c r="E8" i="10"/>
  <c r="E1" i="10"/>
  <c r="E6" i="1" l="1"/>
  <c r="E5" i="1"/>
  <c r="K5" i="4"/>
  <c r="F6" i="1" s="1"/>
  <c r="K6" i="4"/>
  <c r="F7" i="1" s="1"/>
  <c r="K4" i="4"/>
  <c r="F5" i="1" s="1"/>
  <c r="D6" i="1"/>
  <c r="K6" i="9"/>
  <c r="E7" i="1" s="1"/>
  <c r="K5" i="9"/>
  <c r="K4" i="9"/>
  <c r="K6" i="5"/>
  <c r="D7" i="1" s="1"/>
  <c r="K5" i="5"/>
  <c r="K4" i="5"/>
  <c r="D5" i="1" s="1"/>
  <c r="K6" i="3"/>
  <c r="C7" i="1" s="1"/>
  <c r="K5" i="3"/>
  <c r="C6" i="1" s="1"/>
  <c r="K4" i="3"/>
  <c r="C5" i="1" s="1"/>
  <c r="K5" i="2"/>
  <c r="K6" i="2"/>
  <c r="K4" i="2"/>
  <c r="A2" i="7" l="1"/>
  <c r="A2" i="6"/>
  <c r="B7" i="6" l="1"/>
  <c r="B6" i="6"/>
  <c r="B5" i="6"/>
  <c r="F4" i="7" l="1"/>
  <c r="C4" i="7"/>
  <c r="D4" i="7"/>
  <c r="E4" i="7"/>
  <c r="B4" i="7"/>
  <c r="E6" i="7" l="1"/>
  <c r="E7" i="7"/>
  <c r="E5" i="7"/>
  <c r="C7" i="6" l="1"/>
  <c r="H7" i="7" s="1"/>
  <c r="C6" i="6"/>
  <c r="H6" i="7" s="1"/>
  <c r="C5" i="6"/>
  <c r="H5" i="7" s="1"/>
  <c r="A7" i="7"/>
  <c r="A6" i="7"/>
  <c r="A5" i="7"/>
  <c r="A7" i="6"/>
  <c r="A6" i="6"/>
  <c r="A5" i="6"/>
  <c r="D5" i="6" l="1"/>
  <c r="D6" i="6" l="1"/>
  <c r="D7" i="6"/>
  <c r="F6" i="7"/>
  <c r="F7" i="7"/>
  <c r="F5" i="7"/>
  <c r="D6" i="7"/>
  <c r="D7" i="7"/>
  <c r="D5" i="7"/>
  <c r="C6" i="7"/>
  <c r="C7" i="7"/>
  <c r="C5" i="7"/>
  <c r="B6" i="1"/>
  <c r="B6" i="7" s="1"/>
  <c r="B7" i="1"/>
  <c r="B7" i="7" s="1"/>
  <c r="B5" i="1"/>
  <c r="B5" i="7" s="1"/>
  <c r="A6" i="1"/>
  <c r="A7" i="1"/>
  <c r="A5" i="1"/>
  <c r="G5" i="7" l="1"/>
  <c r="I5" i="7" s="1"/>
  <c r="G7" i="7"/>
  <c r="I7" i="7" s="1"/>
  <c r="G6" i="7"/>
  <c r="I6" i="7" s="1"/>
  <c r="G5" i="1"/>
  <c r="J5" i="7"/>
  <c r="G7" i="1"/>
  <c r="G6" i="1"/>
  <c r="J6" i="7" l="1"/>
  <c r="J7" i="7"/>
  <c r="H6" i="1"/>
  <c r="H7" i="1"/>
  <c r="H5" i="1"/>
</calcChain>
</file>

<file path=xl/sharedStrings.xml><?xml version="1.0" encoding="utf-8"?>
<sst xmlns="http://schemas.openxmlformats.org/spreadsheetml/2006/main" count="127" uniqueCount="48">
  <si>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</si>
  <si>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</si>
  <si>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</si>
  <si>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</si>
  <si>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</si>
  <si>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</si>
  <si>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</si>
  <si>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</si>
  <si>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</si>
  <si>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</si>
  <si>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Company/Vendor Name:</t>
  </si>
  <si>
    <t>Criteria 1</t>
  </si>
  <si>
    <t>Criteria 2</t>
  </si>
  <si>
    <t>Criteria 3</t>
  </si>
  <si>
    <t>Criteria 4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</si>
  <si>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</si>
  <si>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</si>
  <si>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</si>
  <si>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</si>
  <si>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</si>
  <si>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ESSEC Executive Education</t>
  </si>
  <si>
    <t>Millennium Tours</t>
  </si>
  <si>
    <t>Tumlare</t>
  </si>
  <si>
    <t>Criteria 5</t>
  </si>
  <si>
    <t>Criteria 6</t>
  </si>
  <si>
    <t>RFP730-18029 UH Study Abroad to Paris</t>
  </si>
  <si>
    <t>RESPONDENT EVALUATION MATRIX</t>
  </si>
  <si>
    <t>Evaluator Name:</t>
  </si>
  <si>
    <t xml:space="preserve">Criteria 1 </t>
  </si>
  <si>
    <t>Demonstrated experience performing the requested services for higher education institutions or establishments of similar size.</t>
  </si>
  <si>
    <t>Administrative, financial reporting, operational and management structure in place to satisfy service requirements</t>
  </si>
  <si>
    <t>Stability and success of respondent’s business including, but not limited to, demonstrated capability and financial resources to perform work in the time projected.</t>
  </si>
  <si>
    <t>Customer Service References</t>
  </si>
  <si>
    <t>Ability to meet timelines and deadlines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</si>
  <si>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</si>
  <si>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</si>
  <si>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</si>
  <si>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</si>
  <si>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</si>
  <si>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</si>
  <si>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</si>
  <si>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</si>
  <si>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</si>
  <si>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</si>
  <si>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</si>
  <si>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</si>
  <si>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</si>
  <si>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t xml:space="preserve">Pricing **Only  Evaluator 5 will evaluate Cost (Criteria 1), everyone else please leave this blank**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</si>
</sst>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7" applyNumberFormat="0" applyFont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15" fillId="4" borderId="7" applyNumberFormat="0" applyFont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6" borderId="0" applyNumberFormat="0" applyBorder="0" applyAlignment="0" applyProtection="0"/>
    <xf numFmtId="0" fontId="20" fillId="23" borderId="8" applyNumberFormat="0" applyAlignment="0" applyProtection="0"/>
    <xf numFmtId="0" fontId="21" fillId="24" borderId="9" applyNumberFormat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8" applyNumberFormat="0" applyAlignment="0" applyProtection="0"/>
    <xf numFmtId="0" fontId="28" fillId="0" borderId="13" applyNumberFormat="0" applyFill="0" applyAlignment="0" applyProtection="0"/>
    <xf numFmtId="0" fontId="29" fillId="25" borderId="0" applyNumberFormat="0" applyBorder="0" applyAlignment="0" applyProtection="0"/>
    <xf numFmtId="0" fontId="30" fillId="23" borderId="14" applyNumberFormat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4" fillId="0" borderId="0"/>
    <xf numFmtId="0" fontId="14" fillId="4" borderId="7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4" xfId="0" applyFont="1" applyFill="1" applyBorder="1" applyAlignment="1">
      <alignment horizontal="center"/>
    </xf>
    <xf numFmtId="4" fontId="13" fillId="0" borderId="5" xfId="0" applyNumberFormat="1" applyFont="1" applyBorder="1"/>
    <xf numFmtId="0" fontId="13" fillId="3" borderId="6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4" fillId="0" borderId="16" xfId="47" applyFont="1" applyBorder="1" applyAlignment="1">
      <alignment horizontal="center"/>
    </xf>
    <xf numFmtId="0" fontId="0" fillId="3" borderId="0" xfId="0" applyFill="1"/>
    <xf numFmtId="0" fontId="16" fillId="3" borderId="16" xfId="47" applyFont="1" applyFill="1" applyBorder="1" applyAlignment="1">
      <alignment horizontal="center"/>
    </xf>
    <xf numFmtId="0" fontId="16" fillId="0" borderId="16" xfId="47" applyFont="1" applyBorder="1" applyAlignment="1">
      <alignment horizontal="center"/>
    </xf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0" fillId="0" borderId="0" xfId="0" applyBorder="1"/>
    <xf numFmtId="0" fontId="0" fillId="0" borderId="0" xfId="0"/>
    <xf numFmtId="0" fontId="0" fillId="3" borderId="0" xfId="0" applyFill="1"/>
    <xf numFmtId="0" fontId="16" fillId="0" borderId="16" xfId="47" applyFont="1" applyBorder="1" applyAlignment="1">
      <alignment horizontal="center"/>
    </xf>
    <xf numFmtId="0" fontId="0" fillId="0" borderId="0" xfId="0"/>
    <xf numFmtId="0" fontId="35" fillId="0" borderId="2" xfId="0" applyFont="1" applyBorder="1" applyAlignment="1">
      <alignment horizontal="center" vertical="center" wrapText="1"/>
    </xf>
    <xf numFmtId="4" fontId="36" fillId="0" borderId="5" xfId="0" applyNumberFormat="1" applyFont="1" applyBorder="1"/>
    <xf numFmtId="0" fontId="16" fillId="0" borderId="16" xfId="47" applyFont="1" applyBorder="1" applyAlignment="1">
      <alignment horizontal="center"/>
    </xf>
    <xf numFmtId="0" fontId="38" fillId="0" borderId="17" xfId="0" applyFont="1" applyBorder="1"/>
    <xf numFmtId="0" fontId="38" fillId="0" borderId="18" xfId="0" applyFont="1" applyBorder="1"/>
    <xf numFmtId="0" fontId="38" fillId="0" borderId="18" xfId="0" applyFont="1" applyBorder="1"/>
    <xf numFmtId="0" fontId="38" fillId="0" borderId="18" xfId="0" applyFont="1" applyBorder="1"/>
    <xf numFmtId="0" fontId="13" fillId="26" borderId="0" xfId="0" applyFont="1" applyFill="1"/>
    <xf numFmtId="0" fontId="38" fillId="0" borderId="17" xfId="0" applyFont="1" applyBorder="1"/>
    <xf numFmtId="0" fontId="12" fillId="0" borderId="0" xfId="0" applyFont="1" applyBorder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6" fillId="0" borderId="16" xfId="47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2" fillId="0" borderId="0" xfId="2" applyFont="1" applyAlignment="1">
      <alignment horizontal="left"/>
    </xf>
    <xf numFmtId="0" fontId="12" fillId="0" borderId="0" xfId="2" applyFont="1" applyAlignment="1"/>
    <xf numFmtId="0" fontId="14" fillId="0" borderId="0" xfId="2"/>
    <xf numFmtId="0" fontId="39" fillId="0" borderId="0" xfId="2" applyFont="1"/>
    <xf numFmtId="0" fontId="39" fillId="27" borderId="18" xfId="2" applyFont="1" applyFill="1" applyBorder="1" applyAlignment="1">
      <alignment horizontal="center"/>
    </xf>
    <xf numFmtId="0" fontId="13" fillId="0" borderId="0" xfId="2" applyFont="1"/>
    <xf numFmtId="0" fontId="40" fillId="0" borderId="19" xfId="2" applyFont="1" applyBorder="1" applyAlignment="1">
      <alignment horizontal="center"/>
    </xf>
    <xf numFmtId="0" fontId="41" fillId="0" borderId="0" xfId="98" applyFont="1" applyAlignment="1">
      <alignment horizontal="center" vertical="center"/>
    </xf>
    <xf numFmtId="0" fontId="34" fillId="0" borderId="20" xfId="98" applyFont="1" applyFill="1" applyBorder="1" applyAlignment="1">
      <alignment horizontal="center" vertical="center" wrapText="1"/>
    </xf>
    <xf numFmtId="0" fontId="34" fillId="0" borderId="21" xfId="98" applyFont="1" applyFill="1" applyBorder="1" applyAlignment="1">
      <alignment horizontal="center" vertical="center" wrapText="1"/>
    </xf>
    <xf numFmtId="0" fontId="34" fillId="0" borderId="22" xfId="98" applyFont="1" applyFill="1" applyBorder="1" applyAlignment="1">
      <alignment horizontal="center" vertical="center" wrapText="1"/>
    </xf>
    <xf numFmtId="0" fontId="40" fillId="0" borderId="20" xfId="98" applyFont="1" applyFill="1" applyBorder="1" applyAlignment="1">
      <alignment horizontal="center" vertical="center" wrapText="1"/>
    </xf>
    <xf numFmtId="0" fontId="40" fillId="0" borderId="21" xfId="98" applyFont="1" applyFill="1" applyBorder="1" applyAlignment="1">
      <alignment horizontal="center" vertical="center" wrapText="1"/>
    </xf>
    <xf numFmtId="0" fontId="40" fillId="0" borderId="22" xfId="98" applyFont="1" applyFill="1" applyBorder="1" applyAlignment="1">
      <alignment horizontal="center" vertical="center" wrapText="1"/>
    </xf>
    <xf numFmtId="0" fontId="40" fillId="27" borderId="23" xfId="98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42" fillId="0" borderId="0" xfId="98" applyFont="1" applyAlignment="1">
      <alignment horizontal="center"/>
    </xf>
    <xf numFmtId="0" fontId="37" fillId="27" borderId="24" xfId="98" applyFont="1" applyFill="1" applyBorder="1" applyAlignment="1">
      <alignment horizontal="center"/>
    </xf>
    <xf numFmtId="0" fontId="37" fillId="0" borderId="25" xfId="98" applyFont="1" applyFill="1" applyBorder="1" applyAlignment="1">
      <alignment horizontal="center"/>
    </xf>
    <xf numFmtId="0" fontId="37" fillId="27" borderId="26" xfId="98" applyFont="1" applyFill="1" applyBorder="1" applyAlignment="1">
      <alignment horizontal="center"/>
    </xf>
    <xf numFmtId="0" fontId="42" fillId="27" borderId="24" xfId="98" applyFont="1" applyFill="1" applyBorder="1" applyAlignment="1">
      <alignment horizontal="center"/>
    </xf>
    <xf numFmtId="0" fontId="42" fillId="0" borderId="25" xfId="98" applyFont="1" applyFill="1" applyBorder="1" applyAlignment="1">
      <alignment horizontal="center"/>
    </xf>
    <xf numFmtId="0" fontId="42" fillId="27" borderId="26" xfId="98" applyFont="1" applyFill="1" applyBorder="1" applyAlignment="1">
      <alignment horizontal="center"/>
    </xf>
    <xf numFmtId="0" fontId="43" fillId="27" borderId="27" xfId="98" applyFont="1" applyFill="1" applyBorder="1" applyAlignment="1">
      <alignment horizontal="center"/>
    </xf>
    <xf numFmtId="0" fontId="14" fillId="0" borderId="28" xfId="88" applyFont="1" applyFill="1" applyBorder="1" applyAlignment="1">
      <alignment horizontal="center"/>
    </xf>
    <xf numFmtId="0" fontId="38" fillId="28" borderId="29" xfId="98" applyFont="1" applyFill="1" applyBorder="1" applyAlignment="1" applyProtection="1">
      <alignment horizontal="center"/>
      <protection locked="0"/>
    </xf>
    <xf numFmtId="0" fontId="38" fillId="0" borderId="18" xfId="98" applyFont="1" applyFill="1" applyBorder="1" applyAlignment="1">
      <alignment horizontal="center"/>
    </xf>
    <xf numFmtId="0" fontId="38" fillId="27" borderId="6" xfId="98" applyFont="1" applyFill="1" applyBorder="1" applyAlignment="1">
      <alignment horizontal="center"/>
    </xf>
    <xf numFmtId="0" fontId="43" fillId="0" borderId="18" xfId="98" applyFont="1" applyFill="1" applyBorder="1" applyAlignment="1">
      <alignment horizontal="center"/>
    </xf>
    <xf numFmtId="0" fontId="43" fillId="27" borderId="6" xfId="98" applyFont="1" applyFill="1" applyBorder="1" applyAlignment="1">
      <alignment horizontal="center"/>
    </xf>
    <xf numFmtId="0" fontId="38" fillId="27" borderId="28" xfId="98" applyFont="1" applyFill="1" applyBorder="1" applyAlignment="1">
      <alignment horizontal="center"/>
    </xf>
    <xf numFmtId="0" fontId="43" fillId="27" borderId="18" xfId="98" applyFont="1" applyFill="1" applyBorder="1" applyAlignment="1">
      <alignment horizontal="center"/>
    </xf>
    <xf numFmtId="0" fontId="14" fillId="0" borderId="0" xfId="2" applyFont="1"/>
    <xf numFmtId="0" fontId="44" fillId="0" borderId="30" xfId="2" applyFont="1" applyBorder="1" applyAlignment="1">
      <alignment horizontal="center" vertical="top" wrapText="1"/>
    </xf>
    <xf numFmtId="0" fontId="44" fillId="0" borderId="25" xfId="2" applyFont="1" applyBorder="1" applyAlignment="1">
      <alignment horizontal="center" vertical="top" wrapText="1"/>
    </xf>
    <xf numFmtId="0" fontId="44" fillId="0" borderId="31" xfId="2" applyFont="1" applyBorder="1" applyAlignment="1">
      <alignment horizontal="center" vertical="top" wrapText="1"/>
    </xf>
    <xf numFmtId="0" fontId="44" fillId="0" borderId="32" xfId="2" applyFont="1" applyBorder="1" applyAlignment="1">
      <alignment horizontal="center" vertical="top" wrapText="1"/>
    </xf>
    <xf numFmtId="0" fontId="44" fillId="0" borderId="0" xfId="2" applyFont="1" applyBorder="1" applyAlignment="1">
      <alignment horizontal="center" vertical="top" wrapText="1"/>
    </xf>
    <xf numFmtId="0" fontId="44" fillId="0" borderId="33" xfId="2" applyFont="1" applyBorder="1" applyAlignment="1">
      <alignment horizontal="center" vertical="top" wrapText="1"/>
    </xf>
    <xf numFmtId="0" fontId="44" fillId="0" borderId="34" xfId="2" applyFont="1" applyBorder="1" applyAlignment="1">
      <alignment horizontal="center" vertical="top" wrapText="1"/>
    </xf>
    <xf numFmtId="0" fontId="44" fillId="0" borderId="16" xfId="2" applyFont="1" applyBorder="1" applyAlignment="1">
      <alignment horizontal="center" vertical="top" wrapText="1"/>
    </xf>
    <xf numFmtId="0" fontId="44" fillId="0" borderId="35" xfId="2" applyFont="1" applyBorder="1" applyAlignment="1">
      <alignment horizontal="center" vertical="top" wrapText="1"/>
    </xf>
    <xf numFmtId="0" fontId="45" fillId="0" borderId="18" xfId="2" applyFont="1" applyBorder="1" applyAlignment="1"/>
    <xf numFmtId="0" fontId="14" fillId="0" borderId="18" xfId="2" applyBorder="1" applyAlignment="1"/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8%20Solicitations/COMPLETED%2009-01-17%20THRU%2005-18-18/RFP%20730-18029%20UH%20Study%20Abroad%20to%20Paris/Evaluation%20Matrix%20%20RFP730-18029%20UH%20Study%20Abroad%20to%20Par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RFP730-18029 UH Study Abroad to Paris</v>
          </cell>
        </row>
      </sheetData>
      <sheetData sheetId="1">
        <row r="4">
          <cell r="A4" t="str">
            <v>ESSEC Executive Education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F6" sqref="F6"/>
    </sheetView>
  </sheetViews>
  <sheetFormatPr defaultRowHeight="12.75" x14ac:dyDescent="0.2"/>
  <cols>
    <col min="9" max="10" width="9.140625" style="26"/>
  </cols>
  <sheetData>
    <row r="1" spans="1:14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4" ht="15.75" x14ac:dyDescent="0.25">
      <c r="A2" s="14"/>
      <c r="B2" s="13"/>
      <c r="C2" s="37"/>
      <c r="D2" s="37"/>
      <c r="E2" s="37"/>
      <c r="F2" s="37"/>
      <c r="G2" s="37"/>
      <c r="H2" s="13"/>
      <c r="I2" s="22"/>
      <c r="J2" s="22"/>
      <c r="K2" s="12"/>
    </row>
    <row r="3" spans="1:14" ht="15" x14ac:dyDescent="0.25">
      <c r="A3" s="38" t="s">
        <v>10</v>
      </c>
      <c r="B3" s="38"/>
      <c r="C3" s="38"/>
      <c r="D3" s="38"/>
      <c r="E3" s="15" t="s">
        <v>11</v>
      </c>
      <c r="F3" s="18" t="s">
        <v>12</v>
      </c>
      <c r="G3" s="18" t="s">
        <v>13</v>
      </c>
      <c r="H3" s="25" t="s">
        <v>14</v>
      </c>
      <c r="I3" s="29" t="s">
        <v>23</v>
      </c>
      <c r="J3" s="29" t="s">
        <v>24</v>
      </c>
      <c r="K3" s="17" t="s">
        <v>15</v>
      </c>
    </row>
    <row r="4" spans="1:14" x14ac:dyDescent="0.2">
      <c r="A4" s="39" t="s">
        <v>20</v>
      </c>
      <c r="B4" s="39"/>
      <c r="C4" s="39"/>
      <c r="D4" s="39"/>
      <c r="E4" s="30">
        <v>0</v>
      </c>
      <c r="F4" s="30">
        <v>30</v>
      </c>
      <c r="G4" s="30">
        <v>10</v>
      </c>
      <c r="H4" s="30">
        <v>20</v>
      </c>
      <c r="I4" s="30">
        <v>20</v>
      </c>
      <c r="J4" s="30">
        <v>6</v>
      </c>
      <c r="K4" s="16">
        <f>SUM(E4:J4)</f>
        <v>86</v>
      </c>
    </row>
    <row r="5" spans="1:14" x14ac:dyDescent="0.2">
      <c r="A5" s="39" t="s">
        <v>21</v>
      </c>
      <c r="B5" s="39"/>
      <c r="C5" s="39"/>
      <c r="D5" s="39"/>
      <c r="E5" s="30">
        <v>0</v>
      </c>
      <c r="F5" s="30">
        <v>6</v>
      </c>
      <c r="G5" s="30">
        <v>6</v>
      </c>
      <c r="H5" s="30">
        <v>12</v>
      </c>
      <c r="I5" s="30">
        <v>12</v>
      </c>
      <c r="J5" s="30">
        <v>4</v>
      </c>
      <c r="K5" s="24">
        <f t="shared" ref="K5:K6" si="0">SUM(E5:J5)</f>
        <v>40</v>
      </c>
      <c r="N5" s="23"/>
    </row>
    <row r="6" spans="1:14" x14ac:dyDescent="0.2">
      <c r="A6" s="39" t="s">
        <v>22</v>
      </c>
      <c r="B6" s="39"/>
      <c r="C6" s="39"/>
      <c r="D6" s="39"/>
      <c r="E6" s="30">
        <v>0</v>
      </c>
      <c r="F6" s="30">
        <v>18</v>
      </c>
      <c r="G6" s="30">
        <v>7</v>
      </c>
      <c r="H6" s="30">
        <v>12</v>
      </c>
      <c r="I6" s="30">
        <v>12</v>
      </c>
      <c r="J6" s="30">
        <v>4</v>
      </c>
      <c r="K6" s="24">
        <f t="shared" si="0"/>
        <v>53</v>
      </c>
      <c r="N6" s="23"/>
    </row>
  </sheetData>
  <mergeCells count="6">
    <mergeCell ref="A1:K1"/>
    <mergeCell ref="C2:G2"/>
    <mergeCell ref="A3:D3"/>
    <mergeCell ref="A6:D6"/>
    <mergeCell ref="A5:D5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6" sqref="K6"/>
    </sheetView>
  </sheetViews>
  <sheetFormatPr defaultRowHeight="12.75" x14ac:dyDescent="0.2"/>
  <sheetData>
    <row r="1" spans="1:1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1" ht="15.75" x14ac:dyDescent="0.25">
      <c r="A2" s="14"/>
      <c r="B2" s="13"/>
      <c r="C2" s="37"/>
      <c r="D2" s="37"/>
      <c r="E2" s="37"/>
      <c r="F2" s="37"/>
      <c r="G2" s="37"/>
      <c r="H2" s="13"/>
      <c r="I2" s="12"/>
    </row>
    <row r="3" spans="1:11" ht="15" x14ac:dyDescent="0.25">
      <c r="A3" s="38" t="s">
        <v>10</v>
      </c>
      <c r="B3" s="38"/>
      <c r="C3" s="38"/>
      <c r="D3" s="38"/>
      <c r="E3" s="15" t="s">
        <v>11</v>
      </c>
      <c r="F3" s="29" t="s">
        <v>12</v>
      </c>
      <c r="G3" s="29" t="s">
        <v>13</v>
      </c>
      <c r="H3" s="29" t="s">
        <v>14</v>
      </c>
      <c r="I3" s="29" t="s">
        <v>23</v>
      </c>
      <c r="J3" s="29" t="s">
        <v>24</v>
      </c>
      <c r="K3" s="17" t="s">
        <v>15</v>
      </c>
    </row>
    <row r="4" spans="1:11" x14ac:dyDescent="0.2">
      <c r="A4" s="39" t="s">
        <v>20</v>
      </c>
      <c r="B4" s="39"/>
      <c r="C4" s="39"/>
      <c r="D4" s="39"/>
      <c r="E4" s="31">
        <v>0</v>
      </c>
      <c r="F4" s="31">
        <v>24</v>
      </c>
      <c r="G4" s="31">
        <v>6</v>
      </c>
      <c r="H4" s="31">
        <v>14</v>
      </c>
      <c r="I4" s="31">
        <v>12</v>
      </c>
      <c r="J4" s="31">
        <v>8</v>
      </c>
      <c r="K4" s="24">
        <f>SUM(E4:J4)</f>
        <v>64</v>
      </c>
    </row>
    <row r="5" spans="1:11" x14ac:dyDescent="0.2">
      <c r="A5" s="39" t="s">
        <v>21</v>
      </c>
      <c r="B5" s="39"/>
      <c r="C5" s="39"/>
      <c r="D5" s="39"/>
      <c r="E5" s="31">
        <v>0</v>
      </c>
      <c r="F5" s="31">
        <v>21</v>
      </c>
      <c r="G5" s="31">
        <v>9</v>
      </c>
      <c r="H5" s="31">
        <v>16</v>
      </c>
      <c r="I5" s="31">
        <v>14</v>
      </c>
      <c r="J5" s="31">
        <v>8</v>
      </c>
      <c r="K5" s="24">
        <f t="shared" ref="K5:K6" si="0">SUM(E5:J5)</f>
        <v>68</v>
      </c>
    </row>
    <row r="6" spans="1:11" x14ac:dyDescent="0.2">
      <c r="A6" s="39" t="s">
        <v>22</v>
      </c>
      <c r="B6" s="39"/>
      <c r="C6" s="39"/>
      <c r="D6" s="39"/>
      <c r="E6" s="31">
        <v>0</v>
      </c>
      <c r="F6" s="31">
        <v>18</v>
      </c>
      <c r="G6" s="31">
        <v>8</v>
      </c>
      <c r="H6" s="31">
        <v>14</v>
      </c>
      <c r="I6" s="31">
        <v>16</v>
      </c>
      <c r="J6" s="31">
        <v>8</v>
      </c>
      <c r="K6" s="24">
        <f t="shared" si="0"/>
        <v>64</v>
      </c>
    </row>
  </sheetData>
  <mergeCells count="6"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5" sqref="K5"/>
    </sheetView>
  </sheetViews>
  <sheetFormatPr defaultRowHeight="12.75" x14ac:dyDescent="0.2"/>
  <sheetData>
    <row r="1" spans="1:1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1" ht="15.75" x14ac:dyDescent="0.25">
      <c r="A2" s="14"/>
      <c r="B2" s="13"/>
      <c r="C2" s="37"/>
      <c r="D2" s="37"/>
      <c r="E2" s="37"/>
      <c r="F2" s="37"/>
      <c r="G2" s="37"/>
      <c r="H2" s="13"/>
      <c r="I2" s="12"/>
    </row>
    <row r="3" spans="1:11" ht="15" x14ac:dyDescent="0.25">
      <c r="A3" s="38" t="s">
        <v>10</v>
      </c>
      <c r="B3" s="38"/>
      <c r="C3" s="38"/>
      <c r="D3" s="38"/>
      <c r="E3" s="15" t="s">
        <v>11</v>
      </c>
      <c r="F3" s="29" t="s">
        <v>12</v>
      </c>
      <c r="G3" s="29" t="s">
        <v>13</v>
      </c>
      <c r="H3" s="29" t="s">
        <v>14</v>
      </c>
      <c r="I3" s="29" t="s">
        <v>23</v>
      </c>
      <c r="J3" s="29" t="s">
        <v>24</v>
      </c>
      <c r="K3" s="17" t="s">
        <v>15</v>
      </c>
    </row>
    <row r="4" spans="1:11" x14ac:dyDescent="0.2">
      <c r="A4" s="39" t="s">
        <v>20</v>
      </c>
      <c r="B4" s="39"/>
      <c r="C4" s="39"/>
      <c r="D4" s="39"/>
      <c r="E4" s="32">
        <v>0</v>
      </c>
      <c r="F4" s="32">
        <v>30</v>
      </c>
      <c r="G4" s="32">
        <v>10</v>
      </c>
      <c r="H4" s="32">
        <v>20</v>
      </c>
      <c r="I4" s="32">
        <v>20</v>
      </c>
      <c r="J4" s="32">
        <v>10</v>
      </c>
      <c r="K4" s="24">
        <f>SUM(E4:J4)</f>
        <v>90</v>
      </c>
    </row>
    <row r="5" spans="1:11" x14ac:dyDescent="0.2">
      <c r="A5" s="39" t="s">
        <v>21</v>
      </c>
      <c r="B5" s="39"/>
      <c r="C5" s="39"/>
      <c r="D5" s="39"/>
      <c r="E5" s="32">
        <v>0</v>
      </c>
      <c r="F5" s="32">
        <v>24</v>
      </c>
      <c r="G5" s="32">
        <v>8</v>
      </c>
      <c r="H5" s="32">
        <v>4</v>
      </c>
      <c r="I5" s="32">
        <v>20</v>
      </c>
      <c r="J5" s="32">
        <v>10</v>
      </c>
      <c r="K5" s="24">
        <f t="shared" ref="K5:K6" si="0">SUM(E5:J5)</f>
        <v>66</v>
      </c>
    </row>
    <row r="6" spans="1:11" x14ac:dyDescent="0.2">
      <c r="A6" s="39" t="s">
        <v>22</v>
      </c>
      <c r="B6" s="39"/>
      <c r="C6" s="39"/>
      <c r="D6" s="39"/>
      <c r="E6" s="32">
        <v>0</v>
      </c>
      <c r="F6" s="32">
        <v>18</v>
      </c>
      <c r="G6" s="32">
        <v>8</v>
      </c>
      <c r="H6" s="32">
        <v>4</v>
      </c>
      <c r="I6" s="32">
        <v>16</v>
      </c>
      <c r="J6" s="32">
        <v>10</v>
      </c>
      <c r="K6" s="24">
        <f t="shared" si="0"/>
        <v>56</v>
      </c>
    </row>
  </sheetData>
  <mergeCells count="6"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K30" sqref="K30:K31"/>
    </sheetView>
  </sheetViews>
  <sheetFormatPr defaultRowHeight="12.75" x14ac:dyDescent="0.2"/>
  <sheetData>
    <row r="1" spans="1:1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1" ht="15.75" x14ac:dyDescent="0.25">
      <c r="A2" s="21"/>
      <c r="B2" s="20"/>
      <c r="C2" s="37"/>
      <c r="D2" s="37"/>
      <c r="E2" s="37"/>
      <c r="F2" s="37"/>
      <c r="G2" s="37"/>
      <c r="H2" s="20"/>
      <c r="I2" s="19"/>
    </row>
    <row r="3" spans="1:11" ht="15" x14ac:dyDescent="0.25">
      <c r="A3" s="38" t="s">
        <v>10</v>
      </c>
      <c r="B3" s="38"/>
      <c r="C3" s="38"/>
      <c r="D3" s="38"/>
      <c r="E3" s="15" t="s">
        <v>11</v>
      </c>
      <c r="F3" s="29" t="s">
        <v>12</v>
      </c>
      <c r="G3" s="29" t="s">
        <v>13</v>
      </c>
      <c r="H3" s="29" t="s">
        <v>14</v>
      </c>
      <c r="I3" s="29" t="s">
        <v>23</v>
      </c>
      <c r="J3" s="29" t="s">
        <v>24</v>
      </c>
      <c r="K3" s="17" t="s">
        <v>15</v>
      </c>
    </row>
    <row r="4" spans="1:11" x14ac:dyDescent="0.2">
      <c r="A4" s="39" t="s">
        <v>20</v>
      </c>
      <c r="B4" s="39"/>
      <c r="C4" s="39"/>
      <c r="D4" s="39"/>
      <c r="E4" s="35">
        <v>0</v>
      </c>
      <c r="F4" s="35">
        <v>30</v>
      </c>
      <c r="G4" s="35">
        <v>10</v>
      </c>
      <c r="H4" s="35">
        <v>20</v>
      </c>
      <c r="I4" s="35">
        <v>20</v>
      </c>
      <c r="J4" s="35">
        <v>10</v>
      </c>
      <c r="K4" s="24">
        <f>SUM(E4:J4)</f>
        <v>90</v>
      </c>
    </row>
    <row r="5" spans="1:11" x14ac:dyDescent="0.2">
      <c r="A5" s="39" t="s">
        <v>21</v>
      </c>
      <c r="B5" s="39"/>
      <c r="C5" s="39"/>
      <c r="D5" s="39"/>
      <c r="E5" s="35">
        <v>0</v>
      </c>
      <c r="F5" s="35">
        <v>6</v>
      </c>
      <c r="G5" s="35">
        <v>6</v>
      </c>
      <c r="H5" s="35">
        <v>14</v>
      </c>
      <c r="I5" s="35">
        <v>12</v>
      </c>
      <c r="J5" s="35">
        <v>6</v>
      </c>
      <c r="K5" s="24">
        <f t="shared" ref="K5:K6" si="0">SUM(E5:J5)</f>
        <v>44</v>
      </c>
    </row>
    <row r="6" spans="1:11" x14ac:dyDescent="0.2">
      <c r="A6" s="39" t="s">
        <v>22</v>
      </c>
      <c r="B6" s="39"/>
      <c r="C6" s="39"/>
      <c r="D6" s="39"/>
      <c r="E6" s="35">
        <v>0</v>
      </c>
      <c r="F6" s="35">
        <v>12</v>
      </c>
      <c r="G6" s="35">
        <v>7</v>
      </c>
      <c r="H6" s="35">
        <v>14</v>
      </c>
      <c r="I6" s="35">
        <v>12</v>
      </c>
      <c r="J6" s="35">
        <v>6</v>
      </c>
      <c r="K6" s="24">
        <f t="shared" si="0"/>
        <v>51</v>
      </c>
    </row>
  </sheetData>
  <mergeCells count="6"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"/>
  <sheetViews>
    <sheetView workbookViewId="0">
      <selection activeCell="L14" sqref="L14"/>
    </sheetView>
  </sheetViews>
  <sheetFormatPr defaultRowHeight="12.75" x14ac:dyDescent="0.2"/>
  <sheetData>
    <row r="1" spans="1:11" ht="15.75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1" ht="15.75" x14ac:dyDescent="0.25">
      <c r="A2" s="14"/>
      <c r="B2" s="13"/>
      <c r="C2" s="37"/>
      <c r="D2" s="37"/>
      <c r="E2" s="37"/>
      <c r="F2" s="37"/>
      <c r="G2" s="37"/>
      <c r="H2" s="13"/>
      <c r="I2" s="12"/>
    </row>
    <row r="3" spans="1:11" ht="15" x14ac:dyDescent="0.25">
      <c r="A3" s="38" t="s">
        <v>10</v>
      </c>
      <c r="B3" s="38"/>
      <c r="C3" s="38"/>
      <c r="D3" s="38"/>
      <c r="E3" s="15" t="s">
        <v>11</v>
      </c>
      <c r="F3" s="29" t="s">
        <v>12</v>
      </c>
      <c r="G3" s="29" t="s">
        <v>13</v>
      </c>
      <c r="H3" s="29" t="s">
        <v>14</v>
      </c>
      <c r="I3" s="29" t="s">
        <v>23</v>
      </c>
      <c r="J3" s="29" t="s">
        <v>24</v>
      </c>
      <c r="K3" s="17" t="s">
        <v>15</v>
      </c>
    </row>
    <row r="4" spans="1:11" x14ac:dyDescent="0.2">
      <c r="A4" s="39" t="s">
        <v>20</v>
      </c>
      <c r="B4" s="39"/>
      <c r="C4" s="39"/>
      <c r="D4" s="39"/>
      <c r="E4" s="33">
        <v>6</v>
      </c>
      <c r="F4" s="33">
        <v>30</v>
      </c>
      <c r="G4" s="33">
        <v>10</v>
      </c>
      <c r="H4" s="33">
        <v>20</v>
      </c>
      <c r="I4" s="33">
        <v>16</v>
      </c>
      <c r="J4" s="33">
        <v>8</v>
      </c>
      <c r="K4" s="24">
        <f>SUM(F4:J4)</f>
        <v>84</v>
      </c>
    </row>
    <row r="5" spans="1:11" x14ac:dyDescent="0.2">
      <c r="A5" s="39" t="s">
        <v>21</v>
      </c>
      <c r="B5" s="39"/>
      <c r="C5" s="39"/>
      <c r="D5" s="39"/>
      <c r="E5" s="33">
        <v>4</v>
      </c>
      <c r="F5" s="33">
        <v>18</v>
      </c>
      <c r="G5" s="33">
        <v>4</v>
      </c>
      <c r="H5" s="33">
        <v>8</v>
      </c>
      <c r="I5" s="33">
        <v>12</v>
      </c>
      <c r="J5" s="33">
        <v>6</v>
      </c>
      <c r="K5" s="24">
        <f t="shared" ref="K5:K6" si="0">SUM(F5:J5)</f>
        <v>48</v>
      </c>
    </row>
    <row r="6" spans="1:11" x14ac:dyDescent="0.2">
      <c r="A6" s="39" t="s">
        <v>22</v>
      </c>
      <c r="B6" s="39"/>
      <c r="C6" s="39"/>
      <c r="D6" s="39"/>
      <c r="E6" s="33">
        <v>4</v>
      </c>
      <c r="F6" s="33">
        <v>18</v>
      </c>
      <c r="G6" s="33">
        <v>4</v>
      </c>
      <c r="H6" s="33">
        <v>8</v>
      </c>
      <c r="I6" s="33">
        <v>12</v>
      </c>
      <c r="J6" s="33">
        <v>6</v>
      </c>
      <c r="K6" s="24">
        <f t="shared" si="0"/>
        <v>48</v>
      </c>
    </row>
  </sheetData>
  <mergeCells count="6">
    <mergeCell ref="A6:D6"/>
    <mergeCell ref="A1:I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P14" sqref="P14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2" width="14.85546875" style="1" customWidth="1"/>
    <col min="13" max="16384" width="9.140625" style="1"/>
  </cols>
  <sheetData>
    <row r="1" spans="1:10" ht="15.75" x14ac:dyDescent="0.25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6.25" customHeight="1" x14ac:dyDescent="0.2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25">
      <c r="G3" s="2"/>
      <c r="H3" s="2"/>
      <c r="I3" s="2"/>
      <c r="J3" s="2"/>
    </row>
    <row r="4" spans="1:10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11" t="s">
        <v>9</v>
      </c>
      <c r="G4" s="5" t="s">
        <v>2</v>
      </c>
      <c r="H4" s="6" t="s">
        <v>4</v>
      </c>
    </row>
    <row r="5" spans="1:10" ht="16.5" customHeight="1" x14ac:dyDescent="0.2">
      <c r="A5" s="8" t="str">
        <f>'Evaluator 5'!A4:D4</f>
        <v>ESSEC Executive Education</v>
      </c>
      <c r="B5" s="9">
        <f>'Evaluator 1'!K4</f>
        <v>86</v>
      </c>
      <c r="C5" s="9">
        <f>'Evaluator 2'!K4</f>
        <v>64</v>
      </c>
      <c r="D5" s="9">
        <f>'Evaluator 3'!K4</f>
        <v>90</v>
      </c>
      <c r="E5" s="9">
        <f>'Evaluator 4'!K4</f>
        <v>90</v>
      </c>
      <c r="F5" s="9">
        <f>'Evaluator 5'!K4</f>
        <v>84</v>
      </c>
      <c r="G5" s="9">
        <f>AVERAGE(B5:F5)</f>
        <v>82.8</v>
      </c>
      <c r="H5" s="10">
        <f>RANK(G5,$G$5:$G$7,0)</f>
        <v>1</v>
      </c>
    </row>
    <row r="6" spans="1:10" ht="16.5" customHeight="1" x14ac:dyDescent="0.2">
      <c r="A6" s="8" t="str">
        <f>'Evaluator 5'!A5:D5</f>
        <v>Millennium Tours</v>
      </c>
      <c r="B6" s="9">
        <f>'Evaluator 1'!K5</f>
        <v>40</v>
      </c>
      <c r="C6" s="9">
        <f>'Evaluator 2'!K5</f>
        <v>68</v>
      </c>
      <c r="D6" s="9">
        <f>'Evaluator 3'!K5</f>
        <v>66</v>
      </c>
      <c r="E6" s="9">
        <f>'Evaluator 4'!K5</f>
        <v>44</v>
      </c>
      <c r="F6" s="9">
        <f>'Evaluator 5'!K5</f>
        <v>48</v>
      </c>
      <c r="G6" s="9">
        <f>AVERAGE(B6:F6)</f>
        <v>53.2</v>
      </c>
      <c r="H6" s="10">
        <f>RANK(G6,$G$5:$G$7,0)</f>
        <v>3</v>
      </c>
    </row>
    <row r="7" spans="1:10" ht="16.5" customHeight="1" x14ac:dyDescent="0.2">
      <c r="A7" s="8" t="str">
        <f>'Evaluator 5'!A6:D6</f>
        <v>Tumlare</v>
      </c>
      <c r="B7" s="9">
        <f>'Evaluator 1'!K6</f>
        <v>53</v>
      </c>
      <c r="C7" s="9">
        <f>'Evaluator 2'!K6</f>
        <v>64</v>
      </c>
      <c r="D7" s="9">
        <f>'Evaluator 3'!K6</f>
        <v>56</v>
      </c>
      <c r="E7" s="9">
        <f>'Evaluator 4'!K6</f>
        <v>51</v>
      </c>
      <c r="F7" s="9">
        <f>'Evaluator 5'!K6</f>
        <v>48</v>
      </c>
      <c r="G7" s="9">
        <f>AVERAGE(B7:F7)</f>
        <v>54.4</v>
      </c>
      <c r="H7" s="10">
        <f>RANK(G7,$G$5:$G$7,0)</f>
        <v>2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H32" sqref="H32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40" t="s">
        <v>17</v>
      </c>
      <c r="B1" s="40"/>
      <c r="C1" s="40"/>
      <c r="D1" s="40"/>
    </row>
    <row r="2" spans="1:4" ht="48.75" customHeight="1" x14ac:dyDescent="0.2">
      <c r="A2" s="41" t="str">
        <f>Technical!A2</f>
        <v>RFP730-18029 UH Study Abroad to Paris</v>
      </c>
      <c r="B2" s="41"/>
      <c r="C2" s="41"/>
      <c r="D2" s="41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9</v>
      </c>
      <c r="C4" s="5" t="s">
        <v>18</v>
      </c>
      <c r="D4" s="6" t="s">
        <v>4</v>
      </c>
    </row>
    <row r="5" spans="1:4" ht="16.5" customHeight="1" x14ac:dyDescent="0.2">
      <c r="A5" s="8" t="str">
        <f>'Evaluator 5'!A4:D4</f>
        <v>ESSEC Executive Education</v>
      </c>
      <c r="B5" s="9">
        <f>'Evaluator 5'!E4</f>
        <v>6</v>
      </c>
      <c r="C5" s="9">
        <f>AVERAGE(B5)</f>
        <v>6</v>
      </c>
      <c r="D5" s="10">
        <f>RANK(C5,$C$5:$C$7,0)</f>
        <v>1</v>
      </c>
    </row>
    <row r="6" spans="1:4" ht="16.5" customHeight="1" x14ac:dyDescent="0.2">
      <c r="A6" s="8" t="str">
        <f>'Evaluator 5'!A5:D5</f>
        <v>Millennium Tours</v>
      </c>
      <c r="B6" s="9">
        <f>'Evaluator 5'!E5</f>
        <v>4</v>
      </c>
      <c r="C6" s="9">
        <f t="shared" ref="C6:C7" si="0">AVERAGE(B6)</f>
        <v>4</v>
      </c>
      <c r="D6" s="10">
        <f>RANK(C6,$C$5:$C$7,0)</f>
        <v>2</v>
      </c>
    </row>
    <row r="7" spans="1:4" ht="16.5" customHeight="1" x14ac:dyDescent="0.2">
      <c r="A7" s="8" t="str">
        <f>'Evaluator 5'!A6:D6</f>
        <v>Tumlare</v>
      </c>
      <c r="B7" s="9">
        <f>'Evaluator 5'!E6</f>
        <v>4</v>
      </c>
      <c r="C7" s="9">
        <f t="shared" si="0"/>
        <v>4</v>
      </c>
      <c r="D7" s="10">
        <f>RANK(C7,$C$5:$C$7,0)</f>
        <v>2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C6" sqref="C6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customWidth="1"/>
    <col min="11" max="11" width="12.140625" style="1" customWidth="1"/>
    <col min="12" max="12" width="11.7109375" style="1" customWidth="1"/>
    <col min="13" max="16384" width="9.140625" style="1"/>
  </cols>
  <sheetData>
    <row r="1" spans="1:1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ht="26.25" customHeight="1" x14ac:dyDescent="0.2">
      <c r="A2" s="41" t="str">
        <f>Technical!A2</f>
        <v>RFP730-18029 UH Study Abroad to Paris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15.75" thickBot="1" x14ac:dyDescent="0.25">
      <c r="G3" s="2"/>
      <c r="H3" s="2"/>
      <c r="I3" s="2"/>
      <c r="J3" s="2"/>
    </row>
    <row r="4" spans="1:11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11" t="str">
        <f>Technical!F4</f>
        <v>Evaluator 5</v>
      </c>
      <c r="G4" s="5" t="s">
        <v>2</v>
      </c>
      <c r="H4" s="27" t="s">
        <v>19</v>
      </c>
      <c r="I4" s="5" t="s">
        <v>3</v>
      </c>
      <c r="J4" s="6" t="s">
        <v>4</v>
      </c>
    </row>
    <row r="5" spans="1:11" ht="16.5" customHeight="1" x14ac:dyDescent="0.2">
      <c r="A5" s="8" t="str">
        <f>'Evaluator 5'!A4:D4</f>
        <v>ESSEC Executive Education</v>
      </c>
      <c r="B5" s="9">
        <f>Technical!B5</f>
        <v>86</v>
      </c>
      <c r="C5" s="9">
        <f>Technical!C5</f>
        <v>64</v>
      </c>
      <c r="D5" s="9">
        <f>Technical!D5</f>
        <v>90</v>
      </c>
      <c r="E5" s="9">
        <f>Technical!E5</f>
        <v>90</v>
      </c>
      <c r="F5" s="9">
        <f>Technical!F5</f>
        <v>84</v>
      </c>
      <c r="G5" s="9">
        <f>AVERAGE(B5:F5)</f>
        <v>82.8</v>
      </c>
      <c r="H5" s="28">
        <f>'Non-Technical'!C5</f>
        <v>6</v>
      </c>
      <c r="I5" s="9">
        <f t="shared" ref="I5:I7" si="0">G5+H5</f>
        <v>88.8</v>
      </c>
      <c r="J5" s="10">
        <f>RANK(I5,$I$5:$I$7,0)</f>
        <v>1</v>
      </c>
      <c r="K5" s="34"/>
    </row>
    <row r="6" spans="1:11" ht="16.5" customHeight="1" x14ac:dyDescent="0.2">
      <c r="A6" s="8" t="str">
        <f>'Evaluator 5'!A5:D5</f>
        <v>Millennium Tours</v>
      </c>
      <c r="B6" s="9">
        <f>Technical!B6</f>
        <v>40</v>
      </c>
      <c r="C6" s="9">
        <f>Technical!C6</f>
        <v>68</v>
      </c>
      <c r="D6" s="9">
        <f>Technical!D6</f>
        <v>66</v>
      </c>
      <c r="E6" s="9">
        <f>Technical!E6</f>
        <v>44</v>
      </c>
      <c r="F6" s="9">
        <f>Technical!F6</f>
        <v>48</v>
      </c>
      <c r="G6" s="9">
        <f>AVERAGE(B6:F6)</f>
        <v>53.2</v>
      </c>
      <c r="H6" s="28">
        <f>'Non-Technical'!C6</f>
        <v>4</v>
      </c>
      <c r="I6" s="9">
        <f t="shared" si="0"/>
        <v>57.2</v>
      </c>
      <c r="J6" s="10">
        <f>RANK(I6,$I$5:$I$7,0)</f>
        <v>3</v>
      </c>
    </row>
    <row r="7" spans="1:11" ht="16.5" customHeight="1" x14ac:dyDescent="0.2">
      <c r="A7" s="8" t="str">
        <f>'Evaluator 5'!A6:D6</f>
        <v>Tumlare</v>
      </c>
      <c r="B7" s="9">
        <f>Technical!B7</f>
        <v>53</v>
      </c>
      <c r="C7" s="9">
        <f>Technical!C7</f>
        <v>64</v>
      </c>
      <c r="D7" s="9">
        <f>Technical!D7</f>
        <v>56</v>
      </c>
      <c r="E7" s="9">
        <f>Technical!E7</f>
        <v>51</v>
      </c>
      <c r="F7" s="9">
        <f>Technical!F7</f>
        <v>48</v>
      </c>
      <c r="G7" s="9">
        <f>AVERAGE(B7:F7)</f>
        <v>54.4</v>
      </c>
      <c r="H7" s="28">
        <f>'Non-Technical'!C7</f>
        <v>4</v>
      </c>
      <c r="I7" s="9">
        <f t="shared" si="0"/>
        <v>58.4</v>
      </c>
      <c r="J7" s="10">
        <f>RANK(I7,$I$5:$I$7,0)</f>
        <v>2</v>
      </c>
    </row>
  </sheetData>
  <mergeCells count="2">
    <mergeCell ref="A1:J1"/>
    <mergeCell ref="A2:J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2"/>
  <sheetViews>
    <sheetView tabSelected="1" workbookViewId="0">
      <selection activeCell="I19" sqref="I18:J19"/>
    </sheetView>
  </sheetViews>
  <sheetFormatPr defaultRowHeight="12.75" x14ac:dyDescent="0.2"/>
  <cols>
    <col min="1" max="1" width="2" style="44" customWidth="1"/>
    <col min="2" max="2" width="38" style="44" bestFit="1" customWidth="1"/>
    <col min="3" max="3" width="12" style="44" customWidth="1"/>
    <col min="4" max="5" width="10.7109375" style="44" customWidth="1"/>
    <col min="6" max="6" width="12.140625" style="44" customWidth="1"/>
    <col min="7" max="8" width="10.42578125" style="44" customWidth="1"/>
    <col min="9" max="9" width="11.42578125" style="44" customWidth="1"/>
    <col min="10" max="11" width="9" style="44" customWidth="1"/>
    <col min="12" max="12" width="11.42578125" style="44" customWidth="1"/>
    <col min="13" max="14" width="10" style="44" customWidth="1"/>
    <col min="15" max="15" width="11.42578125" style="44" customWidth="1"/>
    <col min="16" max="17" width="10" style="44" customWidth="1"/>
    <col min="18" max="18" width="11.42578125" style="44" customWidth="1"/>
    <col min="19" max="20" width="10" style="44" customWidth="1"/>
    <col min="21" max="16384" width="9.140625" style="44"/>
  </cols>
  <sheetData>
    <row r="1" spans="2:22" ht="15.75" x14ac:dyDescent="0.25">
      <c r="B1" s="42" t="s">
        <v>26</v>
      </c>
      <c r="C1" s="42"/>
      <c r="D1" s="42"/>
      <c r="E1" s="43" t="str">
        <f>[1]Cover!A6</f>
        <v>RFP730-18029 UH Study Abroad to Paris</v>
      </c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2:22" ht="15.75" customHeight="1" x14ac:dyDescent="0.25">
      <c r="C2" s="43"/>
      <c r="D2" s="43"/>
      <c r="E2" s="43"/>
      <c r="F2" s="43"/>
      <c r="G2" s="43"/>
    </row>
    <row r="3" spans="2:22" ht="15" customHeight="1" x14ac:dyDescent="0.2">
      <c r="B3" s="45" t="s">
        <v>27</v>
      </c>
      <c r="C3" s="46"/>
      <c r="D3" s="46"/>
      <c r="E3" s="46"/>
      <c r="F3" s="46"/>
    </row>
    <row r="4" spans="2:22" ht="15" customHeight="1" x14ac:dyDescent="0.2">
      <c r="F4" s="47"/>
    </row>
    <row r="5" spans="2:22" ht="16.5" thickBot="1" x14ac:dyDescent="0.3">
      <c r="B5" s="47"/>
      <c r="C5" s="48" t="s">
        <v>28</v>
      </c>
      <c r="D5" s="48"/>
      <c r="E5" s="48"/>
      <c r="F5" s="48" t="s">
        <v>12</v>
      </c>
      <c r="G5" s="48"/>
      <c r="H5" s="48"/>
      <c r="I5" s="48" t="s">
        <v>13</v>
      </c>
      <c r="J5" s="48"/>
      <c r="K5" s="48"/>
      <c r="L5" s="48" t="s">
        <v>14</v>
      </c>
      <c r="M5" s="48"/>
      <c r="N5" s="48"/>
      <c r="O5" s="48" t="s">
        <v>23</v>
      </c>
      <c r="P5" s="48"/>
      <c r="Q5" s="48"/>
      <c r="R5" s="48" t="s">
        <v>24</v>
      </c>
      <c r="S5" s="48"/>
      <c r="T5" s="48"/>
    </row>
    <row r="6" spans="2:22" s="57" customFormat="1" ht="108" customHeight="1" x14ac:dyDescent="0.2">
      <c r="B6" s="49"/>
      <c r="C6" s="50" t="s">
        <v>47</v>
      </c>
      <c r="D6" s="51"/>
      <c r="E6" s="52"/>
      <c r="F6" s="53" t="s">
        <v>29</v>
      </c>
      <c r="G6" s="54"/>
      <c r="H6" s="55"/>
      <c r="I6" s="53" t="s">
        <v>30</v>
      </c>
      <c r="J6" s="54"/>
      <c r="K6" s="55"/>
      <c r="L6" s="53" t="s">
        <v>31</v>
      </c>
      <c r="M6" s="54"/>
      <c r="N6" s="55"/>
      <c r="O6" s="53" t="s">
        <v>32</v>
      </c>
      <c r="P6" s="54"/>
      <c r="Q6" s="55"/>
      <c r="R6" s="53" t="s">
        <v>33</v>
      </c>
      <c r="S6" s="54"/>
      <c r="T6" s="55"/>
      <c r="U6" s="56" t="s">
        <v>34</v>
      </c>
    </row>
    <row r="7" spans="2:22" x14ac:dyDescent="0.2">
      <c r="B7" s="58" t="s">
        <v>10</v>
      </c>
      <c r="C7" s="59" t="s">
        <v>35</v>
      </c>
      <c r="D7" s="60" t="s">
        <v>36</v>
      </c>
      <c r="E7" s="61" t="s">
        <v>37</v>
      </c>
      <c r="F7" s="62" t="s">
        <v>35</v>
      </c>
      <c r="G7" s="63" t="s">
        <v>36</v>
      </c>
      <c r="H7" s="64" t="s">
        <v>37</v>
      </c>
      <c r="I7" s="62" t="s">
        <v>35</v>
      </c>
      <c r="J7" s="63" t="s">
        <v>36</v>
      </c>
      <c r="K7" s="64" t="s">
        <v>37</v>
      </c>
      <c r="L7" s="59" t="s">
        <v>35</v>
      </c>
      <c r="M7" s="60" t="s">
        <v>36</v>
      </c>
      <c r="N7" s="61" t="s">
        <v>37</v>
      </c>
      <c r="O7" s="59" t="s">
        <v>35</v>
      </c>
      <c r="P7" s="60" t="s">
        <v>36</v>
      </c>
      <c r="Q7" s="61" t="s">
        <v>37</v>
      </c>
      <c r="R7" s="59" t="s">
        <v>35</v>
      </c>
      <c r="S7" s="60" t="s">
        <v>36</v>
      </c>
      <c r="T7" s="61" t="s">
        <v>37</v>
      </c>
      <c r="U7" s="65"/>
    </row>
    <row r="8" spans="2:22" x14ac:dyDescent="0.2">
      <c r="B8" s="66" t="s">
        <v>20</v>
      </c>
      <c r="C8" s="67"/>
      <c r="D8" s="68">
        <v>2</v>
      </c>
      <c r="E8" s="69">
        <f>C8*D8</f>
        <v>0</v>
      </c>
      <c r="F8" s="67"/>
      <c r="G8" s="70">
        <v>6</v>
      </c>
      <c r="H8" s="71">
        <f>F8*G8</f>
        <v>0</v>
      </c>
      <c r="I8" s="67"/>
      <c r="J8" s="70">
        <v>2</v>
      </c>
      <c r="K8" s="71">
        <f>I8*J8</f>
        <v>0</v>
      </c>
      <c r="L8" s="67"/>
      <c r="M8" s="68">
        <v>4</v>
      </c>
      <c r="N8" s="69">
        <f>L8*M8</f>
        <v>0</v>
      </c>
      <c r="O8" s="67"/>
      <c r="P8" s="68">
        <v>4</v>
      </c>
      <c r="Q8" s="72">
        <f>O8*P8</f>
        <v>0</v>
      </c>
      <c r="R8" s="67"/>
      <c r="S8" s="68">
        <v>2</v>
      </c>
      <c r="T8" s="72">
        <f>R8*S8</f>
        <v>0</v>
      </c>
      <c r="U8" s="73">
        <f>SUM(E8+H8+K8+N8+Q8+T8)</f>
        <v>0</v>
      </c>
    </row>
    <row r="9" spans="2:22" x14ac:dyDescent="0.2">
      <c r="B9" s="66" t="s">
        <v>21</v>
      </c>
      <c r="C9" s="67"/>
      <c r="D9" s="68">
        <v>2</v>
      </c>
      <c r="E9" s="69">
        <f t="shared" ref="E9:E10" si="0">C9*D9</f>
        <v>0</v>
      </c>
      <c r="F9" s="67"/>
      <c r="G9" s="70">
        <v>6</v>
      </c>
      <c r="H9" s="71">
        <f t="shared" ref="H9:H10" si="1">F9*G9</f>
        <v>0</v>
      </c>
      <c r="I9" s="67"/>
      <c r="J9" s="70">
        <v>2</v>
      </c>
      <c r="K9" s="71">
        <f t="shared" ref="K9:K10" si="2">I9*J9</f>
        <v>0</v>
      </c>
      <c r="L9" s="67"/>
      <c r="M9" s="68">
        <v>4</v>
      </c>
      <c r="N9" s="69">
        <f t="shared" ref="N9:N10" si="3">L9*M9</f>
        <v>0</v>
      </c>
      <c r="O9" s="67"/>
      <c r="P9" s="68">
        <v>4</v>
      </c>
      <c r="Q9" s="72">
        <f t="shared" ref="Q9:Q10" si="4">O9*P9</f>
        <v>0</v>
      </c>
      <c r="R9" s="67"/>
      <c r="S9" s="68">
        <v>2</v>
      </c>
      <c r="T9" s="72">
        <f t="shared" ref="T9:T10" si="5">R9*S9</f>
        <v>0</v>
      </c>
      <c r="U9" s="73">
        <f t="shared" ref="U9:U10" si="6">SUM(E9+H9+K9+N9+Q9+T9)</f>
        <v>0</v>
      </c>
    </row>
    <row r="10" spans="2:22" x14ac:dyDescent="0.2">
      <c r="B10" s="66" t="s">
        <v>22</v>
      </c>
      <c r="C10" s="67"/>
      <c r="D10" s="68">
        <v>2</v>
      </c>
      <c r="E10" s="69">
        <f t="shared" si="0"/>
        <v>0</v>
      </c>
      <c r="F10" s="67"/>
      <c r="G10" s="70">
        <v>6</v>
      </c>
      <c r="H10" s="71">
        <f t="shared" si="1"/>
        <v>0</v>
      </c>
      <c r="I10" s="67"/>
      <c r="J10" s="70">
        <v>2</v>
      </c>
      <c r="K10" s="71">
        <f t="shared" si="2"/>
        <v>0</v>
      </c>
      <c r="L10" s="67"/>
      <c r="M10" s="68">
        <v>4</v>
      </c>
      <c r="N10" s="69">
        <f t="shared" si="3"/>
        <v>0</v>
      </c>
      <c r="O10" s="67"/>
      <c r="P10" s="68">
        <v>4</v>
      </c>
      <c r="Q10" s="72">
        <f t="shared" si="4"/>
        <v>0</v>
      </c>
      <c r="R10" s="67"/>
      <c r="S10" s="68">
        <v>2</v>
      </c>
      <c r="T10" s="72">
        <f t="shared" si="5"/>
        <v>0</v>
      </c>
      <c r="U10" s="73">
        <f t="shared" si="6"/>
        <v>0</v>
      </c>
    </row>
    <row r="11" spans="2:22" x14ac:dyDescent="0.2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</row>
    <row r="12" spans="2:22" x14ac:dyDescent="0.2">
      <c r="B12" s="75" t="s">
        <v>38</v>
      </c>
      <c r="C12" s="76"/>
      <c r="D12" s="76"/>
      <c r="E12" s="77"/>
      <c r="F12" s="74"/>
      <c r="G12" s="74" t="s">
        <v>39</v>
      </c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spans="2:22" x14ac:dyDescent="0.2">
      <c r="B13" s="78"/>
      <c r="C13" s="79"/>
      <c r="D13" s="79"/>
      <c r="E13" s="80"/>
      <c r="F13" s="74"/>
      <c r="G13" s="74" t="s">
        <v>40</v>
      </c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2:22" x14ac:dyDescent="0.2">
      <c r="B14" s="78"/>
      <c r="C14" s="79"/>
      <c r="D14" s="79"/>
      <c r="E14" s="80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spans="2:22" x14ac:dyDescent="0.2">
      <c r="B15" s="81"/>
      <c r="C15" s="82"/>
      <c r="D15" s="82"/>
      <c r="E15" s="8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7" spans="2:5" x14ac:dyDescent="0.2">
      <c r="B17" s="84" t="s">
        <v>41</v>
      </c>
      <c r="C17" s="85"/>
      <c r="D17" s="85"/>
      <c r="E17" s="85"/>
    </row>
    <row r="18" spans="2:5" x14ac:dyDescent="0.2">
      <c r="B18" s="84" t="s">
        <v>42</v>
      </c>
      <c r="C18" s="85"/>
      <c r="D18" s="85"/>
      <c r="E18" s="85"/>
    </row>
    <row r="19" spans="2:5" x14ac:dyDescent="0.2">
      <c r="B19" s="84" t="s">
        <v>43</v>
      </c>
      <c r="C19" s="85"/>
      <c r="D19" s="85"/>
      <c r="E19" s="85"/>
    </row>
    <row r="20" spans="2:5" x14ac:dyDescent="0.2">
      <c r="B20" s="84" t="s">
        <v>44</v>
      </c>
      <c r="C20" s="85"/>
      <c r="D20" s="85"/>
      <c r="E20" s="85"/>
    </row>
    <row r="21" spans="2:5" x14ac:dyDescent="0.2">
      <c r="B21" s="84" t="s">
        <v>45</v>
      </c>
      <c r="C21" s="85"/>
      <c r="D21" s="85"/>
      <c r="E21" s="85"/>
    </row>
    <row r="22" spans="2:5" x14ac:dyDescent="0.2">
      <c r="B22" s="84" t="s">
        <v>46</v>
      </c>
      <c r="C22" s="85"/>
      <c r="D22" s="85"/>
      <c r="E22" s="85"/>
    </row>
  </sheetData>
  <mergeCells count="21">
    <mergeCell ref="B22:E22"/>
    <mergeCell ref="B12:E15"/>
    <mergeCell ref="B17:E17"/>
    <mergeCell ref="B18:E18"/>
    <mergeCell ref="B19:E19"/>
    <mergeCell ref="B20:E20"/>
    <mergeCell ref="B21:E21"/>
    <mergeCell ref="O5:Q5"/>
    <mergeCell ref="R5:T5"/>
    <mergeCell ref="C6:E6"/>
    <mergeCell ref="F6:H6"/>
    <mergeCell ref="I6:K6"/>
    <mergeCell ref="L6:N6"/>
    <mergeCell ref="O6:Q6"/>
    <mergeCell ref="R6:T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Evaluator 1</vt:lpstr>
      <vt:lpstr>Evaluator 2</vt:lpstr>
      <vt:lpstr>Evaluator 3</vt:lpstr>
      <vt:lpstr>Evaluator 4</vt:lpstr>
      <vt:lpstr>Evaluator 5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Bonilla, Hector M</cp:lastModifiedBy>
  <cp:lastPrinted>2013-06-21T21:40:12Z</cp:lastPrinted>
  <dcterms:created xsi:type="dcterms:W3CDTF">2013-06-21T21:38:22Z</dcterms:created>
  <dcterms:modified xsi:type="dcterms:W3CDTF">2019-04-09T16:27:37Z</dcterms:modified>
</cp:coreProperties>
</file>