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RCHASING\Contracts Reporting Department\FY2018\Open Record Evaluations\Next Update\"/>
    </mc:Choice>
  </mc:AlternateContent>
  <bookViews>
    <workbookView xWindow="195" yWindow="135" windowWidth="23370" windowHeight="11475" tabRatio="814" activeTab="11"/>
  </bookViews>
  <sheets>
    <sheet name="Responses" sheetId="19" r:id="rId1"/>
    <sheet name="Evaluator 1" sheetId="20" r:id="rId2"/>
    <sheet name="Evaluator 2" sheetId="21" r:id="rId3"/>
    <sheet name="Evaluator 3" sheetId="22" r:id="rId4"/>
    <sheet name="Evaluator 4" sheetId="23" r:id="rId5"/>
    <sheet name="Evaluator 5" sheetId="24" r:id="rId6"/>
    <sheet name="Evaluator 6" sheetId="30" r:id="rId7"/>
    <sheet name="Evaluator 7" sheetId="31" r:id="rId8"/>
    <sheet name="Technical Summary" sheetId="4" r:id="rId9"/>
    <sheet name="Pricing Score Calculation" sheetId="27" r:id="rId10"/>
    <sheet name="Summary" sheetId="28" r:id="rId11"/>
    <sheet name="Criteria" sheetId="29" r:id="rId12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H5" i="28" l="1"/>
  <c r="G6" i="28"/>
  <c r="H4" i="28"/>
  <c r="G4" i="28"/>
  <c r="H5" i="4"/>
  <c r="G5" i="4"/>
  <c r="I6" i="31"/>
  <c r="H6" i="28" s="1"/>
  <c r="H6" i="31"/>
  <c r="H6" i="4" s="1"/>
  <c r="A6" i="31"/>
  <c r="I5" i="31"/>
  <c r="H5" i="31"/>
  <c r="A5" i="31"/>
  <c r="A2" i="31"/>
  <c r="I6" i="30"/>
  <c r="H6" i="30"/>
  <c r="G6" i="4" s="1"/>
  <c r="A6" i="30"/>
  <c r="I5" i="30"/>
  <c r="G5" i="28" s="1"/>
  <c r="H5" i="30"/>
  <c r="A5" i="30"/>
  <c r="A2" i="30"/>
  <c r="C4" i="28" l="1"/>
  <c r="D4" i="28"/>
  <c r="E4" i="28"/>
  <c r="F4" i="28"/>
  <c r="B4" i="28"/>
  <c r="H18" i="29" l="1"/>
  <c r="H17" i="29"/>
  <c r="H16" i="29"/>
  <c r="H15" i="29"/>
  <c r="H14" i="29"/>
  <c r="H13" i="29"/>
  <c r="H19" i="29" l="1"/>
  <c r="B15" i="27"/>
  <c r="B14" i="27"/>
  <c r="H5" i="24" l="1"/>
  <c r="F5" i="4" s="1"/>
  <c r="I5" i="24"/>
  <c r="F5" i="28" s="1"/>
  <c r="I6" i="24" l="1"/>
  <c r="F6" i="28" s="1"/>
  <c r="H6" i="24"/>
  <c r="F6" i="4" s="1"/>
  <c r="I6" i="23"/>
  <c r="E6" i="28" s="1"/>
  <c r="I5" i="23"/>
  <c r="E5" i="28" s="1"/>
  <c r="H6" i="23"/>
  <c r="E6" i="4" s="1"/>
  <c r="H5" i="23"/>
  <c r="E5" i="4" s="1"/>
  <c r="I6" i="22"/>
  <c r="D6" i="28" s="1"/>
  <c r="I5" i="22"/>
  <c r="D5" i="28" s="1"/>
  <c r="H6" i="22"/>
  <c r="D6" i="4" s="1"/>
  <c r="H5" i="22"/>
  <c r="D5" i="4" s="1"/>
  <c r="I6" i="21"/>
  <c r="C6" i="28" s="1"/>
  <c r="I5" i="21"/>
  <c r="C5" i="28" s="1"/>
  <c r="H6" i="21"/>
  <c r="C6" i="4" s="1"/>
  <c r="H5" i="21"/>
  <c r="C5" i="4" s="1"/>
  <c r="H6" i="20"/>
  <c r="B6" i="4" s="1"/>
  <c r="I6" i="4" s="1"/>
  <c r="H5" i="20"/>
  <c r="B5" i="4" s="1"/>
  <c r="I5" i="4" s="1"/>
  <c r="I6" i="20"/>
  <c r="B6" i="28" s="1"/>
  <c r="I5" i="20"/>
  <c r="B5" i="28" s="1"/>
  <c r="I5" i="28" l="1"/>
  <c r="I6" i="28"/>
  <c r="A6" i="22"/>
  <c r="A6" i="28"/>
  <c r="J5" i="4" l="1"/>
  <c r="J6" i="4"/>
  <c r="A5" i="23"/>
  <c r="A5" i="21"/>
  <c r="A6" i="23"/>
  <c r="A6" i="4"/>
  <c r="A5" i="20"/>
  <c r="A5" i="24"/>
  <c r="A5" i="28"/>
  <c r="A5" i="4"/>
  <c r="A6" i="21"/>
  <c r="A5" i="22"/>
  <c r="A6" i="20"/>
  <c r="A6" i="24"/>
  <c r="A2" i="28"/>
  <c r="B4" i="27"/>
  <c r="A2" i="4"/>
  <c r="A2" i="24"/>
  <c r="A2" i="23"/>
  <c r="A2" i="22"/>
  <c r="A2" i="21"/>
  <c r="A2" i="20"/>
  <c r="D9" i="27" l="1"/>
  <c r="C15" i="27" s="1"/>
  <c r="C9" i="27"/>
  <c r="C14" i="27" l="1"/>
  <c r="D10" i="27"/>
  <c r="D11" i="27" s="1"/>
  <c r="D15" i="27" s="1"/>
  <c r="J6" i="28" l="1"/>
  <c r="J5" i="28" l="1"/>
</calcChain>
</file>

<file path=xl/sharedStrings.xml><?xml version="1.0" encoding="utf-8"?>
<sst xmlns="http://schemas.openxmlformats.org/spreadsheetml/2006/main" count="124" uniqueCount="55">
  <si>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</si>
  <si>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</si>
  <si>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</si>
  <si>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</si>
  <si>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</si>
  <si>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</si>
  <si>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</si>
  <si>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</si>
  <si>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</si>
  <si>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</si>
  <si>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</si>
  <si>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Best Priced</t>
  </si>
  <si>
    <t>Company</t>
  </si>
  <si>
    <t>Lump Sum Price</t>
  </si>
  <si>
    <t>Difference</t>
  </si>
  <si>
    <t>Scoring</t>
  </si>
  <si>
    <t>Bidders</t>
  </si>
  <si>
    <r>
      <t xml:space="preserve">Total
</t>
    </r>
    <r>
      <rPr>
        <b/>
        <sz val="8"/>
        <rFont val="Arial"/>
        <family val="2"/>
      </rPr>
      <t>(technical)</t>
    </r>
  </si>
  <si>
    <t>Criterion #6</t>
  </si>
  <si>
    <t>Cost</t>
  </si>
  <si>
    <t>Percentage</t>
  </si>
  <si>
    <t>J.T. Vaughn Construction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</si>
  <si>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</si>
  <si>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</si>
  <si>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</si>
  <si>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</si>
  <si>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</si>
  <si>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</si>
  <si>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</si>
  <si>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</si>
  <si>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</si>
  <si>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</si>
  <si>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</si>
  <si>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</si>
  <si>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Respondent’s Cost and Delivery Proposal (Section 4.2)</t>
  </si>
  <si>
    <t>DO NOT EVALUATE CRITERIA 1.  PURCHASING WILL EVALUATE.</t>
  </si>
  <si>
    <t>2. Respondent’s qualifications and experience with a focus on renovations with short durations completed for the University of Houston System (including any component university) or other institutions of higher education (Section 4.3)</t>
  </si>
  <si>
    <t xml:space="preserve">3. Respondent’s qualifications and experience of Proposed Construction Team (Section 4.4)
</t>
  </si>
  <si>
    <t>4. Respondent’s construction and execution plan (Section 4.5)</t>
  </si>
  <si>
    <t>6. Respondent’s safety management program (Section 4.7)</t>
  </si>
  <si>
    <t>*Total =</t>
  </si>
  <si>
    <t>*Note:  Total should be equal to 100 if received 5-point per criterion.</t>
  </si>
  <si>
    <t>Special Instructions for Evaluators:</t>
  </si>
  <si>
    <t>Nash Industries Construction</t>
  </si>
  <si>
    <t>Prepared by: Tim Henry 12/8/17</t>
  </si>
  <si>
    <t>Checked by: Jack Tenner  12/8/17</t>
  </si>
  <si>
    <t>RFP730-18016 Alumni Center Building 574 Hall of Honor Remodel</t>
  </si>
  <si>
    <t xml:space="preserve">5. Respondent’s project planning and scheduling (Section 4.6)
</t>
  </si>
  <si>
    <t>Evaluator 1</t>
  </si>
  <si>
    <t>Evaluator 2</t>
  </si>
  <si>
    <t>Evaluator 3</t>
  </si>
  <si>
    <t>Evaluator 4</t>
  </si>
  <si>
    <t>Evaluator 5</t>
  </si>
  <si>
    <t>Evaluator 6</t>
  </si>
  <si>
    <t>Evaluator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</si>
</sst>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4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7">
    <xf numFmtId="0" fontId="0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10" applyNumberFormat="0" applyAlignment="0" applyProtection="0"/>
    <xf numFmtId="0" fontId="12" fillId="25" borderId="11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10" applyNumberFormat="0" applyAlignment="0" applyProtection="0"/>
    <xf numFmtId="0" fontId="19" fillId="0" borderId="15" applyNumberFormat="0" applyFill="0" applyAlignment="0" applyProtection="0"/>
    <xf numFmtId="0" fontId="20" fillId="26" borderId="0" applyNumberFormat="0" applyBorder="0" applyAlignment="0" applyProtection="0"/>
    <xf numFmtId="0" fontId="7" fillId="27" borderId="16" applyNumberFormat="0" applyFont="0" applyAlignment="0" applyProtection="0"/>
    <xf numFmtId="0" fontId="21" fillId="24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7" fillId="27" borderId="16" applyNumberFormat="0" applyFont="0" applyAlignment="0" applyProtection="0"/>
    <xf numFmtId="44" fontId="7" fillId="0" borderId="0" applyFont="0" applyFill="0" applyBorder="0" applyAlignment="0" applyProtection="0"/>
    <xf numFmtId="0" fontId="6" fillId="27" borderId="16" applyNumberFormat="0" applyFont="0" applyAlignment="0" applyProtection="0"/>
    <xf numFmtId="0" fontId="7" fillId="0" borderId="0"/>
    <xf numFmtId="0" fontId="6" fillId="27" borderId="16" applyNumberFormat="0" applyFont="0" applyAlignment="0" applyProtection="0"/>
  </cellStyleXfs>
  <cellXfs count="12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2" fillId="0" borderId="6" xfId="0" applyFont="1" applyFill="1" applyBorder="1" applyAlignment="1">
      <alignment horizontal="center"/>
    </xf>
    <xf numFmtId="0" fontId="4" fillId="2" borderId="7" xfId="0" applyFont="1" applyFill="1" applyBorder="1"/>
    <xf numFmtId="0" fontId="3" fillId="5" borderId="8" xfId="0" applyFont="1" applyFill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/>
    </xf>
    <xf numFmtId="2" fontId="4" fillId="0" borderId="5" xfId="0" applyNumberFormat="1" applyFont="1" applyBorder="1"/>
    <xf numFmtId="2" fontId="2" fillId="0" borderId="5" xfId="0" applyNumberFormat="1" applyFont="1" applyBorder="1"/>
    <xf numFmtId="2" fontId="2" fillId="0" borderId="9" xfId="0" applyNumberFormat="1" applyFont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9" xfId="0" applyFont="1" applyBorder="1"/>
    <xf numFmtId="0" fontId="7" fillId="0" borderId="0" xfId="45"/>
    <xf numFmtId="0" fontId="25" fillId="0" borderId="0" xfId="45" applyFont="1" applyAlignment="1">
      <alignment horizontal="center"/>
    </xf>
    <xf numFmtId="0" fontId="3" fillId="31" borderId="5" xfId="45" applyFont="1" applyFill="1" applyBorder="1" applyAlignment="1">
      <alignment horizontal="left"/>
    </xf>
    <xf numFmtId="0" fontId="3" fillId="31" borderId="5" xfId="45" applyFont="1" applyFill="1" applyBorder="1" applyAlignment="1">
      <alignment horizontal="center"/>
    </xf>
    <xf numFmtId="0" fontId="3" fillId="0" borderId="5" xfId="45" applyFont="1" applyBorder="1" applyAlignment="1">
      <alignment horizontal="left"/>
    </xf>
    <xf numFmtId="44" fontId="3" fillId="0" borderId="5" xfId="43" applyFont="1" applyFill="1" applyBorder="1" applyAlignment="1">
      <alignment horizontal="center"/>
    </xf>
    <xf numFmtId="44" fontId="3" fillId="29" borderId="5" xfId="43" applyFont="1" applyFill="1" applyBorder="1" applyAlignment="1">
      <alignment horizontal="center"/>
    </xf>
    <xf numFmtId="0" fontId="3" fillId="28" borderId="5" xfId="45" applyFont="1" applyFill="1" applyBorder="1" applyAlignment="1">
      <alignment horizontal="left"/>
    </xf>
    <xf numFmtId="44" fontId="3" fillId="28" borderId="5" xfId="43" applyFont="1" applyFill="1" applyBorder="1" applyAlignment="1">
      <alignment horizontal="center"/>
    </xf>
    <xf numFmtId="44" fontId="3" fillId="0" borderId="5" xfId="43" applyFont="1" applyBorder="1" applyAlignment="1">
      <alignment horizontal="center"/>
    </xf>
    <xf numFmtId="0" fontId="5" fillId="0" borderId="5" xfId="45" applyFont="1" applyBorder="1" applyAlignment="1">
      <alignment horizontal="left"/>
    </xf>
    <xf numFmtId="2" fontId="5" fillId="0" borderId="5" xfId="45" applyNumberFormat="1" applyFont="1" applyBorder="1" applyAlignment="1">
      <alignment horizontal="center"/>
    </xf>
    <xf numFmtId="0" fontId="3" fillId="5" borderId="23" xfId="0" applyFont="1" applyFill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/>
    </xf>
    <xf numFmtId="2" fontId="2" fillId="0" borderId="24" xfId="0" applyNumberFormat="1" applyFont="1" applyBorder="1"/>
    <xf numFmtId="2" fontId="2" fillId="0" borderId="25" xfId="0" applyNumberFormat="1" applyFont="1" applyBorder="1"/>
    <xf numFmtId="2" fontId="2" fillId="0" borderId="26" xfId="0" applyNumberFormat="1" applyFont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0" xfId="0" applyFont="1"/>
    <xf numFmtId="0" fontId="3" fillId="0" borderId="21" xfId="0" applyFont="1" applyBorder="1" applyAlignment="1">
      <alignment horizontal="center" vertical="center" textRotation="90"/>
    </xf>
    <xf numFmtId="0" fontId="2" fillId="0" borderId="9" xfId="0" applyFont="1" applyBorder="1"/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7" fillId="0" borderId="0" xfId="0" applyFont="1"/>
    <xf numFmtId="0" fontId="3" fillId="0" borderId="22" xfId="0" applyFont="1" applyBorder="1" applyAlignment="1">
      <alignment horizontal="center" vertical="center" wrapText="1"/>
    </xf>
    <xf numFmtId="0" fontId="4" fillId="29" borderId="0" xfId="0" applyFont="1" applyFill="1"/>
    <xf numFmtId="0" fontId="7" fillId="0" borderId="0" xfId="45" applyFill="1"/>
    <xf numFmtId="0" fontId="29" fillId="0" borderId="0" xfId="45" applyFont="1" applyFill="1"/>
    <xf numFmtId="0" fontId="26" fillId="0" borderId="0" xfId="45" applyFont="1" applyFill="1"/>
    <xf numFmtId="44" fontId="7" fillId="0" borderId="0" xfId="45" applyNumberFormat="1" applyFill="1"/>
    <xf numFmtId="0" fontId="6" fillId="0" borderId="0" xfId="45" applyFont="1" applyFill="1"/>
    <xf numFmtId="44" fontId="6" fillId="0" borderId="0" xfId="45" applyNumberFormat="1" applyFont="1" applyFill="1"/>
    <xf numFmtId="0" fontId="0" fillId="0" borderId="0" xfId="0" applyFill="1"/>
    <xf numFmtId="2" fontId="5" fillId="0" borderId="5" xfId="45" applyNumberFormat="1" applyFont="1" applyFill="1" applyBorder="1" applyAlignment="1">
      <alignment horizontal="center"/>
    </xf>
    <xf numFmtId="0" fontId="2" fillId="0" borderId="28" xfId="0" applyFont="1" applyBorder="1"/>
    <xf numFmtId="0" fontId="26" fillId="0" borderId="0" xfId="45" applyFont="1"/>
    <xf numFmtId="2" fontId="2" fillId="0" borderId="26" xfId="0" applyNumberFormat="1" applyFont="1" applyFill="1" applyBorder="1"/>
    <xf numFmtId="0" fontId="2" fillId="32" borderId="3" xfId="0" applyFont="1" applyFill="1" applyBorder="1"/>
    <xf numFmtId="0" fontId="2" fillId="0" borderId="5" xfId="0" applyFont="1" applyBorder="1"/>
    <xf numFmtId="2" fontId="7" fillId="0" borderId="0" xfId="45" applyNumberFormat="1"/>
    <xf numFmtId="0" fontId="3" fillId="4" borderId="39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2" fillId="3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31" fillId="0" borderId="0" xfId="0" applyFont="1"/>
    <xf numFmtId="0" fontId="32" fillId="0" borderId="0" xfId="0" applyFont="1" applyAlignment="1">
      <alignment vertical="center"/>
    </xf>
    <xf numFmtId="0" fontId="3" fillId="34" borderId="43" xfId="0" applyFont="1" applyFill="1" applyBorder="1" applyAlignment="1">
      <alignment horizontal="right"/>
    </xf>
    <xf numFmtId="0" fontId="3" fillId="34" borderId="44" xfId="0" applyFont="1" applyFill="1" applyBorder="1" applyAlignment="1">
      <alignment horizontal="center"/>
    </xf>
    <xf numFmtId="0" fontId="2" fillId="29" borderId="45" xfId="0" applyFont="1" applyFill="1" applyBorder="1" applyAlignment="1">
      <alignment horizontal="center"/>
    </xf>
    <xf numFmtId="0" fontId="29" fillId="0" borderId="27" xfId="45" applyFont="1" applyFill="1" applyBorder="1" applyAlignment="1">
      <alignment horizontal="center"/>
    </xf>
    <xf numFmtId="2" fontId="2" fillId="0" borderId="27" xfId="0" applyNumberFormat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29" borderId="0" xfId="45" applyFont="1" applyFill="1" applyAlignment="1">
      <alignment horizontal="center" vertical="center" wrapText="1"/>
    </xf>
    <xf numFmtId="0" fontId="7" fillId="29" borderId="0" xfId="45" applyFill="1" applyAlignment="1"/>
    <xf numFmtId="0" fontId="3" fillId="30" borderId="0" xfId="45" applyFont="1" applyFill="1" applyAlignment="1">
      <alignment horizontal="center" vertical="center" wrapText="1"/>
    </xf>
    <xf numFmtId="0" fontId="7" fillId="0" borderId="0" xfId="45" applyAlignme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3" fillId="4" borderId="38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30" fillId="0" borderId="32" xfId="0" applyFont="1" applyBorder="1" applyAlignment="1">
      <alignment vertical="center" wrapText="1"/>
    </xf>
    <xf numFmtId="0" fontId="30" fillId="0" borderId="33" xfId="0" applyFont="1" applyBorder="1" applyAlignment="1">
      <alignment vertical="center" wrapText="1"/>
    </xf>
    <xf numFmtId="0" fontId="30" fillId="0" borderId="41" xfId="0" applyFont="1" applyBorder="1" applyAlignment="1">
      <alignment vertical="center" wrapText="1"/>
    </xf>
    <xf numFmtId="0" fontId="30" fillId="0" borderId="32" xfId="0" applyFont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0" fontId="30" fillId="0" borderId="41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center" vertical="center" textRotation="90"/>
    </xf>
    <xf numFmtId="0" fontId="0" fillId="0" borderId="5" xfId="0" applyBorder="1"/>
  </cellXfs>
  <cellStyles count="4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"/>
  <sheetViews>
    <sheetView workbookViewId="0">
      <selection activeCell="A38" sqref="A38"/>
    </sheetView>
  </sheetViews>
  <sheetFormatPr defaultRowHeight="12.75" x14ac:dyDescent="0.2"/>
  <cols>
    <col min="1" max="1" width="75.28515625" bestFit="1" customWidth="1"/>
  </cols>
  <sheetData>
    <row r="2" spans="1:3" ht="15.75" x14ac:dyDescent="0.25">
      <c r="A2" s="9" t="s">
        <v>46</v>
      </c>
    </row>
    <row r="3" spans="1:3" ht="13.5" thickBot="1" x14ac:dyDescent="0.25"/>
    <row r="4" spans="1:3" ht="26.25" customHeight="1" thickTop="1" x14ac:dyDescent="0.2">
      <c r="A4" s="7" t="s">
        <v>2</v>
      </c>
    </row>
    <row r="5" spans="1:3" s="1" customFormat="1" ht="15" x14ac:dyDescent="0.2">
      <c r="A5" s="91" t="s">
        <v>21</v>
      </c>
      <c r="C5" s="8"/>
    </row>
    <row r="6" spans="1:3" s="1" customFormat="1" ht="15" x14ac:dyDescent="0.2">
      <c r="A6" s="91" t="s">
        <v>43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5"/>
  <sheetViews>
    <sheetView topLeftCell="B1" workbookViewId="0">
      <selection activeCell="D17" sqref="D17:D18"/>
    </sheetView>
  </sheetViews>
  <sheetFormatPr defaultRowHeight="12.75" x14ac:dyDescent="0.2"/>
  <cols>
    <col min="2" max="2" width="30.7109375" bestFit="1" customWidth="1"/>
    <col min="3" max="3" width="37.140625" customWidth="1"/>
    <col min="4" max="4" width="34.42578125" customWidth="1"/>
  </cols>
  <sheetData>
    <row r="1" spans="1:4" x14ac:dyDescent="0.2">
      <c r="A1" s="25"/>
      <c r="B1" s="25"/>
      <c r="C1" s="25"/>
      <c r="D1" s="25"/>
    </row>
    <row r="2" spans="1:4" x14ac:dyDescent="0.2">
      <c r="A2" s="25"/>
      <c r="B2" s="25"/>
      <c r="C2" s="25"/>
      <c r="D2" s="25"/>
    </row>
    <row r="3" spans="1:4" ht="15.75" x14ac:dyDescent="0.2">
      <c r="A3" s="25"/>
      <c r="B3" s="97"/>
      <c r="C3" s="97"/>
      <c r="D3" s="98"/>
    </row>
    <row r="4" spans="1:4" x14ac:dyDescent="0.2">
      <c r="A4" s="25"/>
      <c r="B4" s="99" t="str">
        <f>Responses!A2</f>
        <v>RFP730-18016 Alumni Center Building 574 Hall of Honor Remodel</v>
      </c>
      <c r="C4" s="100"/>
      <c r="D4" s="100"/>
    </row>
    <row r="5" spans="1:4" x14ac:dyDescent="0.2">
      <c r="A5" s="25"/>
      <c r="B5" s="25"/>
      <c r="C5" s="25"/>
      <c r="D5" s="25"/>
    </row>
    <row r="6" spans="1:4" x14ac:dyDescent="0.2">
      <c r="A6" s="25"/>
      <c r="B6" s="25"/>
      <c r="C6" s="26" t="s">
        <v>11</v>
      </c>
      <c r="D6" s="92"/>
    </row>
    <row r="7" spans="1:4" ht="15.75" x14ac:dyDescent="0.25">
      <c r="A7" s="25"/>
      <c r="B7" s="27" t="s">
        <v>12</v>
      </c>
      <c r="C7" s="28" t="s">
        <v>43</v>
      </c>
      <c r="D7" s="28" t="s">
        <v>21</v>
      </c>
    </row>
    <row r="8" spans="1:4" ht="15.75" x14ac:dyDescent="0.25">
      <c r="A8" s="25"/>
      <c r="B8" s="29" t="s">
        <v>13</v>
      </c>
      <c r="C8" s="30">
        <v>506250</v>
      </c>
      <c r="D8" s="31">
        <v>621000</v>
      </c>
    </row>
    <row r="9" spans="1:4" ht="15.75" x14ac:dyDescent="0.25">
      <c r="A9" s="25"/>
      <c r="B9" s="32" t="s">
        <v>10</v>
      </c>
      <c r="C9" s="33">
        <f>SUM(C8:C8)</f>
        <v>506250</v>
      </c>
      <c r="D9" s="33">
        <f t="shared" ref="D9" si="0">SUM(D8:D8)</f>
        <v>621000</v>
      </c>
    </row>
    <row r="10" spans="1:4" ht="15.75" x14ac:dyDescent="0.25">
      <c r="A10" s="25"/>
      <c r="B10" s="29" t="s">
        <v>14</v>
      </c>
      <c r="C10" s="34">
        <v>0</v>
      </c>
      <c r="D10" s="31">
        <f>D9-C9</f>
        <v>114750</v>
      </c>
    </row>
    <row r="11" spans="1:4" ht="15.75" x14ac:dyDescent="0.25">
      <c r="A11" s="25"/>
      <c r="B11" s="35" t="s">
        <v>15</v>
      </c>
      <c r="C11" s="75">
        <v>30</v>
      </c>
      <c r="D11" s="36">
        <f>ABS($C$11-(D10/$C$9)*$C$11)</f>
        <v>23.2</v>
      </c>
    </row>
    <row r="12" spans="1:4" x14ac:dyDescent="0.2">
      <c r="A12" s="25"/>
      <c r="B12" s="68"/>
      <c r="C12" s="69"/>
      <c r="D12" s="68"/>
    </row>
    <row r="13" spans="1:4" x14ac:dyDescent="0.2">
      <c r="A13" s="25"/>
      <c r="B13" s="70" t="s">
        <v>16</v>
      </c>
      <c r="C13" s="70" t="s">
        <v>19</v>
      </c>
      <c r="D13" s="77" t="s">
        <v>20</v>
      </c>
    </row>
    <row r="14" spans="1:4" x14ac:dyDescent="0.2">
      <c r="A14" s="25"/>
      <c r="B14" s="68" t="str">
        <f>C7</f>
        <v>Nash Industries Construction</v>
      </c>
      <c r="C14" s="71">
        <f>C9</f>
        <v>506250</v>
      </c>
      <c r="D14" s="25">
        <v>30</v>
      </c>
    </row>
    <row r="15" spans="1:4" x14ac:dyDescent="0.2">
      <c r="A15" s="25"/>
      <c r="B15" s="72" t="str">
        <f>D7</f>
        <v>J.T. Vaughn Construction</v>
      </c>
      <c r="C15" s="73">
        <f>D9</f>
        <v>621000</v>
      </c>
      <c r="D15" s="81">
        <f>D11</f>
        <v>23.2</v>
      </c>
    </row>
  </sheetData>
  <sortState ref="B14:C19">
    <sortCondition ref="C14:C19"/>
  </sortState>
  <mergeCells count="2">
    <mergeCell ref="B3:D3"/>
    <mergeCell ref="B4:D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I5" sqref="I5"/>
    </sheetView>
  </sheetViews>
  <sheetFormatPr defaultRowHeight="12.75" x14ac:dyDescent="0.2"/>
  <cols>
    <col min="1" max="1" width="44" bestFit="1" customWidth="1"/>
    <col min="2" max="2" width="7" bestFit="1" customWidth="1"/>
    <col min="3" max="3" width="8.7109375" customWidth="1"/>
    <col min="4" max="5" width="7" bestFit="1" customWidth="1"/>
    <col min="6" max="6" width="8.28515625" bestFit="1" customWidth="1"/>
    <col min="7" max="8" width="8.28515625" style="59" customWidth="1"/>
    <col min="9" max="9" width="17.5703125" bestFit="1" customWidth="1"/>
    <col min="10" max="10" width="10.42578125" bestFit="1" customWidth="1"/>
  </cols>
  <sheetData>
    <row r="1" spans="1:10" ht="15.75" x14ac:dyDescent="0.25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x14ac:dyDescent="0.2">
      <c r="A2" s="96" t="str">
        <f>Responses!A2</f>
        <v>RFP730-18016 Alumni Center Building 574 Hall of Honor Remodel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5.75" thickBot="1" x14ac:dyDescent="0.25">
      <c r="A3" s="60"/>
      <c r="B3" s="60"/>
      <c r="C3" s="60"/>
      <c r="D3" s="60"/>
      <c r="E3" s="60"/>
      <c r="F3" s="60"/>
      <c r="G3" s="60"/>
      <c r="H3" s="60"/>
      <c r="I3" s="64"/>
      <c r="J3" s="64"/>
    </row>
    <row r="4" spans="1:10" ht="121.5" customHeight="1" thickBot="1" x14ac:dyDescent="0.25">
      <c r="A4" s="6" t="s">
        <v>2</v>
      </c>
      <c r="B4" s="37" t="str">
        <f>'Technical Summary'!B4</f>
        <v>Evaluator 1</v>
      </c>
      <c r="C4" s="37" t="str">
        <f>'Technical Summary'!C4</f>
        <v>Evaluator 2</v>
      </c>
      <c r="D4" s="37" t="str">
        <f>'Technical Summary'!D4</f>
        <v>Evaluator 3</v>
      </c>
      <c r="E4" s="37" t="str">
        <f>'Technical Summary'!E4</f>
        <v>Evaluator 4</v>
      </c>
      <c r="F4" s="37" t="str">
        <f>'Technical Summary'!F4</f>
        <v>Evaluator 5</v>
      </c>
      <c r="G4" s="37" t="str">
        <f>'Technical Summary'!G4</f>
        <v>Evaluator 6</v>
      </c>
      <c r="H4" s="37" t="str">
        <f>'Technical Summary'!H4</f>
        <v>Evaluator 7</v>
      </c>
      <c r="I4" s="38" t="s">
        <v>3</v>
      </c>
      <c r="J4" s="5" t="s">
        <v>1</v>
      </c>
    </row>
    <row r="5" spans="1:10" ht="15" x14ac:dyDescent="0.2">
      <c r="A5" s="39" t="str">
        <f>Responses!A5</f>
        <v>J.T. Vaughn Construction</v>
      </c>
      <c r="B5" s="40">
        <f>'Evaluator 1'!I5</f>
        <v>77.2</v>
      </c>
      <c r="C5" s="41">
        <f>'Evaluator 2'!I5</f>
        <v>83.2</v>
      </c>
      <c r="D5" s="41">
        <f>'Evaluator 3'!I5</f>
        <v>65.2</v>
      </c>
      <c r="E5" s="41">
        <f>'Evaluator 4'!I5</f>
        <v>81.7</v>
      </c>
      <c r="F5" s="41">
        <f>'Evaluator 5'!I5</f>
        <v>82.2</v>
      </c>
      <c r="G5" s="93">
        <f>'Evaluator 6'!I5</f>
        <v>81.2</v>
      </c>
      <c r="H5" s="93">
        <f>'Evaluator 7'!I5</f>
        <v>85.200000000000017</v>
      </c>
      <c r="I5" s="42">
        <f>AVERAGE(B5:H5)</f>
        <v>79.414285714285711</v>
      </c>
      <c r="J5" s="79">
        <f>RANK(I5,$I$5:$I$6,0)</f>
        <v>2</v>
      </c>
    </row>
    <row r="6" spans="1:10" s="74" customFormat="1" ht="15" x14ac:dyDescent="0.2">
      <c r="A6" s="39" t="str">
        <f>Responses!A6</f>
        <v>Nash Industries Construction</v>
      </c>
      <c r="B6" s="40">
        <f>'Evaluator 1'!I6</f>
        <v>77.800000000000011</v>
      </c>
      <c r="C6" s="41">
        <f>'Evaluator 2'!I6</f>
        <v>77</v>
      </c>
      <c r="D6" s="41">
        <f>'Evaluator 3'!I6</f>
        <v>86</v>
      </c>
      <c r="E6" s="41">
        <f>'Evaluator 4'!I6</f>
        <v>86.5</v>
      </c>
      <c r="F6" s="41">
        <f>'Evaluator 5'!I6</f>
        <v>89</v>
      </c>
      <c r="G6" s="93">
        <f>'Evaluator 6'!I6</f>
        <v>79</v>
      </c>
      <c r="H6" s="93">
        <f>'Evaluator 7'!I6</f>
        <v>96</v>
      </c>
      <c r="I6" s="78">
        <f>AVERAGE(B6:H6)</f>
        <v>84.471428571428561</v>
      </c>
      <c r="J6" s="79">
        <f>RANK(I6,$I$5:$I$6,0)</f>
        <v>1</v>
      </c>
    </row>
    <row r="7" spans="1:10" x14ac:dyDescent="0.2">
      <c r="F7" s="59"/>
      <c r="I7" s="59"/>
    </row>
    <row r="8" spans="1:10" x14ac:dyDescent="0.2">
      <c r="F8" s="59"/>
      <c r="I8" s="59"/>
    </row>
    <row r="10" spans="1:10" ht="15" x14ac:dyDescent="0.2">
      <c r="A10" s="65" t="s">
        <v>44</v>
      </c>
    </row>
    <row r="11" spans="1:10" ht="15" x14ac:dyDescent="0.2">
      <c r="A11" s="60"/>
    </row>
    <row r="12" spans="1:10" ht="15" x14ac:dyDescent="0.2">
      <c r="A12" s="65" t="s">
        <v>45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15" sqref="O15"/>
    </sheetView>
  </sheetViews>
  <sheetFormatPr defaultRowHeight="12.75" x14ac:dyDescent="0.2"/>
  <cols>
    <col min="1" max="1" width="31" customWidth="1"/>
    <col min="5" max="5" width="32.42578125" customWidth="1"/>
  </cols>
  <sheetData>
    <row r="1" spans="1:10" ht="15" x14ac:dyDescent="0.2">
      <c r="A1" s="104" t="s">
        <v>22</v>
      </c>
      <c r="B1" s="104"/>
      <c r="C1" s="104"/>
      <c r="D1" s="104"/>
      <c r="E1" s="104"/>
      <c r="F1" s="104"/>
      <c r="G1" s="104"/>
      <c r="H1" s="104"/>
      <c r="I1" s="60"/>
      <c r="J1" s="60"/>
    </row>
    <row r="2" spans="1:10" ht="15" x14ac:dyDescent="0.2">
      <c r="A2" s="104"/>
      <c r="B2" s="104"/>
      <c r="C2" s="104"/>
      <c r="D2" s="104"/>
      <c r="E2" s="104"/>
      <c r="F2" s="104"/>
      <c r="G2" s="104"/>
      <c r="H2" s="104"/>
      <c r="I2" s="60"/>
      <c r="J2" s="60"/>
    </row>
    <row r="3" spans="1:10" ht="15.75" thickBo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</row>
    <row r="4" spans="1:10" ht="16.5" thickTop="1" x14ac:dyDescent="0.25">
      <c r="A4" s="105" t="s">
        <v>23</v>
      </c>
      <c r="B4" s="106"/>
      <c r="C4" s="106"/>
      <c r="D4" s="106"/>
      <c r="E4" s="107"/>
      <c r="F4" s="60"/>
      <c r="G4" s="60"/>
      <c r="H4" s="60"/>
      <c r="I4" s="60"/>
      <c r="J4" s="60"/>
    </row>
    <row r="5" spans="1:10" ht="15" x14ac:dyDescent="0.2">
      <c r="A5" s="108" t="s">
        <v>24</v>
      </c>
      <c r="B5" s="109"/>
      <c r="C5" s="109"/>
      <c r="D5" s="109"/>
      <c r="E5" s="110"/>
      <c r="F5" s="60"/>
      <c r="G5" s="60"/>
      <c r="H5" s="60"/>
      <c r="I5" s="60"/>
      <c r="J5" s="60"/>
    </row>
    <row r="6" spans="1:10" ht="15" x14ac:dyDescent="0.2">
      <c r="A6" s="111" t="s">
        <v>25</v>
      </c>
      <c r="B6" s="112"/>
      <c r="C6" s="112"/>
      <c r="D6" s="112"/>
      <c r="E6" s="113"/>
      <c r="F6" s="60"/>
      <c r="G6" s="60"/>
      <c r="H6" s="60"/>
      <c r="I6" s="60"/>
      <c r="J6" s="60"/>
    </row>
    <row r="7" spans="1:10" ht="15" x14ac:dyDescent="0.2">
      <c r="A7" s="111" t="s">
        <v>26</v>
      </c>
      <c r="B7" s="112"/>
      <c r="C7" s="112"/>
      <c r="D7" s="112"/>
      <c r="E7" s="113"/>
      <c r="F7" s="60"/>
      <c r="G7" s="60"/>
      <c r="H7" s="60"/>
      <c r="I7" s="60"/>
      <c r="J7" s="60"/>
    </row>
    <row r="8" spans="1:10" ht="15" x14ac:dyDescent="0.2">
      <c r="A8" s="111" t="s">
        <v>27</v>
      </c>
      <c r="B8" s="112"/>
      <c r="C8" s="112"/>
      <c r="D8" s="112"/>
      <c r="E8" s="113"/>
      <c r="F8" s="60"/>
      <c r="G8" s="60"/>
      <c r="H8" s="60"/>
      <c r="I8" s="60"/>
      <c r="J8" s="60"/>
    </row>
    <row r="9" spans="1:10" ht="15" x14ac:dyDescent="0.2">
      <c r="A9" s="111" t="s">
        <v>28</v>
      </c>
      <c r="B9" s="112"/>
      <c r="C9" s="112"/>
      <c r="D9" s="112"/>
      <c r="E9" s="113"/>
      <c r="F9" s="60"/>
      <c r="G9" s="60"/>
      <c r="H9" s="60"/>
      <c r="I9" s="60"/>
      <c r="J9" s="60"/>
    </row>
    <row r="10" spans="1:10" ht="15.75" thickBot="1" x14ac:dyDescent="0.25">
      <c r="A10" s="114" t="s">
        <v>29</v>
      </c>
      <c r="B10" s="115"/>
      <c r="C10" s="115"/>
      <c r="D10" s="115"/>
      <c r="E10" s="116"/>
      <c r="F10" s="60"/>
      <c r="G10" s="60"/>
      <c r="H10" s="60"/>
      <c r="I10" s="60"/>
      <c r="J10" s="60"/>
    </row>
    <row r="11" spans="1:10" ht="16.5" thickTop="1" thickBot="1" x14ac:dyDescent="0.25">
      <c r="A11" s="60"/>
      <c r="B11" s="60"/>
      <c r="C11" s="60"/>
      <c r="D11" s="60"/>
      <c r="E11" s="60"/>
      <c r="F11" s="60"/>
      <c r="G11" s="60"/>
      <c r="H11" s="60"/>
      <c r="I11" s="60"/>
      <c r="J11" s="60"/>
    </row>
    <row r="12" spans="1:10" ht="16.5" thickTop="1" x14ac:dyDescent="0.25">
      <c r="A12" s="117" t="s">
        <v>30</v>
      </c>
      <c r="B12" s="118"/>
      <c r="C12" s="118"/>
      <c r="D12" s="118"/>
      <c r="E12" s="118"/>
      <c r="F12" s="82" t="s">
        <v>31</v>
      </c>
      <c r="G12" s="82" t="s">
        <v>32</v>
      </c>
      <c r="H12" s="83" t="s">
        <v>33</v>
      </c>
      <c r="I12" s="60"/>
      <c r="J12" s="60"/>
    </row>
    <row r="13" spans="1:10" ht="39" customHeight="1" x14ac:dyDescent="0.2">
      <c r="A13" s="119" t="s">
        <v>34</v>
      </c>
      <c r="B13" s="120"/>
      <c r="C13" s="120"/>
      <c r="D13" s="120"/>
      <c r="E13" s="121"/>
      <c r="F13" s="84"/>
      <c r="G13" s="85">
        <v>6</v>
      </c>
      <c r="H13" s="86">
        <f t="shared" ref="H13:H18" si="0">F13*G13</f>
        <v>0</v>
      </c>
      <c r="I13" s="87"/>
      <c r="J13" s="88" t="s">
        <v>35</v>
      </c>
    </row>
    <row r="14" spans="1:10" ht="60.75" customHeight="1" x14ac:dyDescent="0.2">
      <c r="A14" s="119" t="s">
        <v>36</v>
      </c>
      <c r="B14" s="120"/>
      <c r="C14" s="120"/>
      <c r="D14" s="120"/>
      <c r="E14" s="121"/>
      <c r="F14" s="85"/>
      <c r="G14" s="85">
        <v>4</v>
      </c>
      <c r="H14" s="86">
        <f t="shared" si="0"/>
        <v>0</v>
      </c>
      <c r="I14" s="87"/>
      <c r="J14" s="87"/>
    </row>
    <row r="15" spans="1:10" ht="47.25" customHeight="1" x14ac:dyDescent="0.2">
      <c r="A15" s="119" t="s">
        <v>37</v>
      </c>
      <c r="B15" s="120"/>
      <c r="C15" s="120"/>
      <c r="D15" s="120"/>
      <c r="E15" s="121"/>
      <c r="F15" s="85"/>
      <c r="G15" s="85">
        <v>3</v>
      </c>
      <c r="H15" s="86">
        <f t="shared" si="0"/>
        <v>0</v>
      </c>
      <c r="I15" s="87"/>
      <c r="J15" s="87"/>
    </row>
    <row r="16" spans="1:10" ht="33.75" customHeight="1" x14ac:dyDescent="0.2">
      <c r="A16" s="122" t="s">
        <v>38</v>
      </c>
      <c r="B16" s="123"/>
      <c r="C16" s="123"/>
      <c r="D16" s="123"/>
      <c r="E16" s="124"/>
      <c r="F16" s="85"/>
      <c r="G16" s="85">
        <v>3</v>
      </c>
      <c r="H16" s="86">
        <f t="shared" si="0"/>
        <v>0</v>
      </c>
      <c r="I16" s="87"/>
      <c r="J16" s="87"/>
    </row>
    <row r="17" spans="1:10" ht="43.5" customHeight="1" x14ac:dyDescent="0.2">
      <c r="A17" s="122" t="s">
        <v>47</v>
      </c>
      <c r="B17" s="123"/>
      <c r="C17" s="123"/>
      <c r="D17" s="123"/>
      <c r="E17" s="124"/>
      <c r="F17" s="85"/>
      <c r="G17" s="85">
        <v>3</v>
      </c>
      <c r="H17" s="86">
        <f t="shared" si="0"/>
        <v>0</v>
      </c>
      <c r="I17" s="87"/>
      <c r="J17" s="87"/>
    </row>
    <row r="18" spans="1:10" ht="30.75" customHeight="1" x14ac:dyDescent="0.2">
      <c r="A18" s="122" t="s">
        <v>39</v>
      </c>
      <c r="B18" s="123"/>
      <c r="C18" s="123"/>
      <c r="D18" s="123"/>
      <c r="E18" s="124"/>
      <c r="F18" s="85"/>
      <c r="G18" s="85">
        <v>1</v>
      </c>
      <c r="H18" s="86">
        <f t="shared" si="0"/>
        <v>0</v>
      </c>
      <c r="I18" s="87"/>
      <c r="J18" s="87"/>
    </row>
    <row r="19" spans="1:10" ht="16.5" thickBot="1" x14ac:dyDescent="0.3">
      <c r="A19" s="60"/>
      <c r="B19" s="60"/>
      <c r="C19" s="60"/>
      <c r="D19" s="60"/>
      <c r="E19" s="60"/>
      <c r="F19" s="60"/>
      <c r="G19" s="89" t="s">
        <v>40</v>
      </c>
      <c r="H19" s="90">
        <f>SUM(H13:H18)</f>
        <v>0</v>
      </c>
      <c r="I19" s="60"/>
      <c r="J19" s="60"/>
    </row>
    <row r="20" spans="1:10" ht="15" x14ac:dyDescent="0.2">
      <c r="A20" s="102" t="s">
        <v>41</v>
      </c>
      <c r="B20" s="102"/>
      <c r="C20" s="102"/>
      <c r="D20" s="102"/>
      <c r="E20" s="102"/>
      <c r="F20" s="60"/>
      <c r="G20" s="60"/>
      <c r="H20" s="60"/>
      <c r="I20" s="60"/>
      <c r="J20" s="60"/>
    </row>
    <row r="21" spans="1:10" ht="15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</row>
    <row r="22" spans="1:10" ht="15" x14ac:dyDescent="0.2">
      <c r="A22" s="103" t="s">
        <v>42</v>
      </c>
      <c r="B22" s="103"/>
      <c r="C22" s="103"/>
      <c r="D22" s="60"/>
      <c r="E22" s="60"/>
      <c r="F22" s="60"/>
      <c r="G22" s="60"/>
      <c r="H22" s="60"/>
      <c r="I22" s="60"/>
      <c r="J22" s="60"/>
    </row>
  </sheetData>
  <protectedRanges>
    <protectedRange sqref="F14:F18" name="Points"/>
  </protectedRanges>
  <mergeCells count="17">
    <mergeCell ref="A17:E17"/>
    <mergeCell ref="A20:E20"/>
    <mergeCell ref="A22:C22"/>
    <mergeCell ref="A1:H2"/>
    <mergeCell ref="A4:E4"/>
    <mergeCell ref="A5:E5"/>
    <mergeCell ref="A6:E6"/>
    <mergeCell ref="A7:E7"/>
    <mergeCell ref="A8:E8"/>
    <mergeCell ref="A9:E9"/>
    <mergeCell ref="A10:E10"/>
    <mergeCell ref="A12:E12"/>
    <mergeCell ref="A13:E13"/>
    <mergeCell ref="A14:E14"/>
    <mergeCell ref="A15:E15"/>
    <mergeCell ref="A16:E16"/>
    <mergeCell ref="A18:E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B5" sqref="B5:B6"/>
    </sheetView>
  </sheetViews>
  <sheetFormatPr defaultRowHeight="12.75" x14ac:dyDescent="0.2"/>
  <cols>
    <col min="1" max="1" width="38.28515625" customWidth="1"/>
    <col min="2" max="2" width="10.5703125" customWidth="1"/>
    <col min="3" max="3" width="10.42578125" customWidth="1"/>
    <col min="4" max="4" width="8.140625" customWidth="1"/>
    <col min="5" max="5" width="9.28515625" customWidth="1"/>
    <col min="6" max="6" width="7.5703125" customWidth="1"/>
    <col min="7" max="7" width="7.5703125" style="59" customWidth="1"/>
    <col min="8" max="8" width="12.42578125" customWidth="1"/>
  </cols>
  <sheetData>
    <row r="1" spans="1:10" ht="15.75" x14ac:dyDescent="0.25">
      <c r="A1" s="94" t="s">
        <v>0</v>
      </c>
      <c r="B1" s="95"/>
      <c r="C1" s="95"/>
      <c r="D1" s="95"/>
      <c r="E1" s="95"/>
      <c r="F1" s="95"/>
      <c r="G1" s="95"/>
      <c r="H1" s="95"/>
      <c r="I1" s="19"/>
      <c r="J1" s="19"/>
    </row>
    <row r="2" spans="1:10" ht="12.75" customHeight="1" x14ac:dyDescent="0.2">
      <c r="A2" s="96" t="str">
        <f>Responses!A2</f>
        <v>RFP730-18016 Alumni Center Building 574 Hall of Honor Remodel</v>
      </c>
      <c r="B2" s="96"/>
      <c r="C2" s="96"/>
      <c r="D2" s="96"/>
      <c r="E2" s="96"/>
      <c r="F2" s="96"/>
      <c r="G2" s="96"/>
      <c r="H2" s="96"/>
      <c r="I2" s="96"/>
      <c r="J2" s="19"/>
    </row>
    <row r="3" spans="1:10" ht="15.75" thickBot="1" x14ac:dyDescent="0.25">
      <c r="A3" s="19"/>
      <c r="B3" s="19"/>
      <c r="C3" s="19"/>
      <c r="D3" s="19"/>
      <c r="E3" s="19"/>
      <c r="F3" s="19"/>
      <c r="H3" s="20"/>
      <c r="I3" s="19"/>
      <c r="J3" s="19"/>
    </row>
    <row r="4" spans="1:10" ht="75" thickTop="1" thickBot="1" x14ac:dyDescent="0.25">
      <c r="A4" s="21" t="s">
        <v>4</v>
      </c>
      <c r="B4" s="22" t="s">
        <v>5</v>
      </c>
      <c r="C4" s="22" t="s">
        <v>6</v>
      </c>
      <c r="D4" s="22" t="s">
        <v>7</v>
      </c>
      <c r="E4" s="22" t="s">
        <v>8</v>
      </c>
      <c r="F4" s="22" t="s">
        <v>9</v>
      </c>
      <c r="G4" s="61" t="s">
        <v>18</v>
      </c>
      <c r="H4" s="66" t="s">
        <v>17</v>
      </c>
      <c r="I4" s="66" t="s">
        <v>10</v>
      </c>
      <c r="J4" s="23"/>
    </row>
    <row r="5" spans="1:10" ht="16.5" thickTop="1" x14ac:dyDescent="0.2">
      <c r="A5" s="63" t="str">
        <f>Responses!A5</f>
        <v>J.T. Vaughn Construction</v>
      </c>
      <c r="B5" s="59">
        <v>23.2</v>
      </c>
      <c r="C5" s="80">
        <v>16</v>
      </c>
      <c r="D5" s="80">
        <v>13.5</v>
      </c>
      <c r="E5" s="80">
        <v>10.5</v>
      </c>
      <c r="F5" s="80">
        <v>10.5</v>
      </c>
      <c r="G5" s="76">
        <v>3.5</v>
      </c>
      <c r="H5" s="24">
        <f>SUM(C5:G5)</f>
        <v>54</v>
      </c>
      <c r="I5" s="18">
        <f>SUM(B5:G5)</f>
        <v>77.2</v>
      </c>
      <c r="J5" s="23"/>
    </row>
    <row r="6" spans="1:10" ht="15" x14ac:dyDescent="0.2">
      <c r="A6" s="63" t="str">
        <f>Responses!A6</f>
        <v>Nash Industries Construction</v>
      </c>
      <c r="B6" s="59">
        <v>30</v>
      </c>
      <c r="C6" s="80">
        <v>15.2</v>
      </c>
      <c r="D6" s="80">
        <v>9</v>
      </c>
      <c r="E6" s="80">
        <v>9.6</v>
      </c>
      <c r="F6" s="80">
        <v>10.5</v>
      </c>
      <c r="G6" s="76">
        <v>3.5</v>
      </c>
      <c r="H6" s="62">
        <f>SUM(C6:G6)</f>
        <v>47.8</v>
      </c>
      <c r="I6" s="18">
        <f>SUM(B6:G6)</f>
        <v>77.800000000000011</v>
      </c>
      <c r="J6" s="19"/>
    </row>
    <row r="7" spans="1:10" x14ac:dyDescent="0.2">
      <c r="J7" s="43"/>
    </row>
    <row r="8" spans="1:10" x14ac:dyDescent="0.2">
      <c r="A8" s="19"/>
      <c r="J8" s="43"/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K20" sqref="K20"/>
    </sheetView>
  </sheetViews>
  <sheetFormatPr defaultRowHeight="12.75" x14ac:dyDescent="0.2"/>
  <cols>
    <col min="1" max="1" width="43.140625" customWidth="1"/>
    <col min="2" max="2" width="11.140625" customWidth="1"/>
    <col min="3" max="3" width="9.28515625" customWidth="1"/>
    <col min="4" max="5" width="10" customWidth="1"/>
    <col min="6" max="6" width="11.140625" customWidth="1"/>
    <col min="7" max="7" width="11.140625" style="59" customWidth="1"/>
    <col min="8" max="8" width="10.42578125" customWidth="1"/>
  </cols>
  <sheetData>
    <row r="1" spans="1:9" ht="15.75" x14ac:dyDescent="0.25">
      <c r="A1" s="94" t="s">
        <v>0</v>
      </c>
      <c r="B1" s="95"/>
      <c r="C1" s="95"/>
      <c r="D1" s="95"/>
      <c r="E1" s="95"/>
      <c r="F1" s="95"/>
      <c r="G1" s="95"/>
      <c r="H1" s="95"/>
    </row>
    <row r="2" spans="1:9" ht="12.75" customHeight="1" x14ac:dyDescent="0.2">
      <c r="A2" s="96" t="str">
        <f>Responses!A2</f>
        <v>RFP730-18016 Alumni Center Building 574 Hall of Honor Remodel</v>
      </c>
      <c r="B2" s="96"/>
      <c r="C2" s="96"/>
      <c r="D2" s="96"/>
      <c r="E2" s="96"/>
      <c r="F2" s="96"/>
      <c r="G2" s="96"/>
      <c r="H2" s="96"/>
      <c r="I2" s="96"/>
    </row>
    <row r="3" spans="1:9" ht="15.75" thickBot="1" x14ac:dyDescent="0.25">
      <c r="A3" s="43"/>
      <c r="B3" s="43"/>
      <c r="C3" s="43"/>
      <c r="D3" s="43"/>
      <c r="E3" s="43"/>
      <c r="F3" s="43"/>
      <c r="H3" s="44"/>
    </row>
    <row r="4" spans="1:9" ht="75" thickTop="1" thickBot="1" x14ac:dyDescent="0.25">
      <c r="A4" s="45" t="s">
        <v>4</v>
      </c>
      <c r="B4" s="125" t="s">
        <v>5</v>
      </c>
      <c r="C4" s="125" t="s">
        <v>6</v>
      </c>
      <c r="D4" s="125" t="s">
        <v>7</v>
      </c>
      <c r="E4" s="46" t="s">
        <v>8</v>
      </c>
      <c r="F4" s="46" t="s">
        <v>9</v>
      </c>
      <c r="G4" s="61" t="s">
        <v>18</v>
      </c>
      <c r="H4" s="66" t="s">
        <v>17</v>
      </c>
      <c r="I4" s="66" t="s">
        <v>10</v>
      </c>
    </row>
    <row r="5" spans="1:9" ht="15.75" thickTop="1" x14ac:dyDescent="0.2">
      <c r="A5" s="12" t="str">
        <f>Responses!A5</f>
        <v>J.T. Vaughn Construction</v>
      </c>
      <c r="B5" s="126">
        <v>23.2</v>
      </c>
      <c r="C5" s="80">
        <v>20</v>
      </c>
      <c r="D5" s="80">
        <v>12</v>
      </c>
      <c r="E5" s="80">
        <v>12</v>
      </c>
      <c r="F5" s="80">
        <v>12</v>
      </c>
      <c r="G5" s="76">
        <v>4</v>
      </c>
      <c r="H5" s="62">
        <f>SUM(C5:G5)</f>
        <v>60</v>
      </c>
      <c r="I5" s="18">
        <f>SUM(B5:G5)</f>
        <v>83.2</v>
      </c>
    </row>
    <row r="6" spans="1:9" ht="15" x14ac:dyDescent="0.2">
      <c r="A6" s="12" t="str">
        <f>Responses!A6</f>
        <v>Nash Industries Construction</v>
      </c>
      <c r="B6" s="126">
        <v>30</v>
      </c>
      <c r="C6" s="80">
        <v>12</v>
      </c>
      <c r="D6" s="80">
        <v>10.5</v>
      </c>
      <c r="E6" s="80">
        <v>10.5</v>
      </c>
      <c r="F6" s="80">
        <v>10.5</v>
      </c>
      <c r="G6" s="76">
        <v>3.5</v>
      </c>
      <c r="H6" s="62">
        <f>SUM(C6:G6)</f>
        <v>47</v>
      </c>
      <c r="I6" s="18">
        <f>SUM(B6:G6)</f>
        <v>77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5" sqref="B5:B6"/>
    </sheetView>
  </sheetViews>
  <sheetFormatPr defaultRowHeight="12.75" x14ac:dyDescent="0.2"/>
  <cols>
    <col min="1" max="1" width="38" customWidth="1"/>
    <col min="2" max="2" width="9" customWidth="1"/>
    <col min="3" max="3" width="6.85546875" customWidth="1"/>
    <col min="4" max="4" width="7" customWidth="1"/>
    <col min="5" max="5" width="7.5703125" customWidth="1"/>
    <col min="6" max="6" width="8.140625" customWidth="1"/>
    <col min="7" max="7" width="7.5703125" style="59" customWidth="1"/>
    <col min="8" max="8" width="10" customWidth="1"/>
  </cols>
  <sheetData>
    <row r="1" spans="1:9" ht="15.75" x14ac:dyDescent="0.25">
      <c r="A1" s="94" t="s">
        <v>0</v>
      </c>
      <c r="B1" s="95"/>
      <c r="C1" s="95"/>
      <c r="D1" s="95"/>
      <c r="E1" s="95"/>
      <c r="F1" s="95"/>
      <c r="G1" s="95"/>
      <c r="H1" s="95"/>
    </row>
    <row r="2" spans="1:9" ht="12.75" customHeight="1" x14ac:dyDescent="0.2">
      <c r="A2" s="96" t="str">
        <f>Responses!A2</f>
        <v>RFP730-18016 Alumni Center Building 574 Hall of Honor Remodel</v>
      </c>
      <c r="B2" s="96"/>
      <c r="C2" s="96"/>
      <c r="D2" s="96"/>
      <c r="E2" s="96"/>
      <c r="F2" s="96"/>
      <c r="G2" s="96"/>
      <c r="H2" s="96"/>
      <c r="I2" s="96"/>
    </row>
    <row r="3" spans="1:9" ht="15.75" thickBot="1" x14ac:dyDescent="0.25">
      <c r="A3" s="47"/>
      <c r="B3" s="47"/>
      <c r="C3" s="47"/>
      <c r="D3" s="47"/>
      <c r="E3" s="47"/>
      <c r="F3" s="47"/>
      <c r="H3" s="48"/>
    </row>
    <row r="4" spans="1:9" ht="75" thickTop="1" thickBot="1" x14ac:dyDescent="0.25">
      <c r="A4" s="49" t="s">
        <v>4</v>
      </c>
      <c r="B4" s="50" t="s">
        <v>5</v>
      </c>
      <c r="C4" s="50" t="s">
        <v>6</v>
      </c>
      <c r="D4" s="50" t="s">
        <v>7</v>
      </c>
      <c r="E4" s="50" t="s">
        <v>8</v>
      </c>
      <c r="F4" s="50" t="s">
        <v>9</v>
      </c>
      <c r="G4" s="61" t="s">
        <v>18</v>
      </c>
      <c r="H4" s="66" t="s">
        <v>17</v>
      </c>
      <c r="I4" s="66" t="s">
        <v>10</v>
      </c>
    </row>
    <row r="5" spans="1:9" ht="18.75" customHeight="1" thickTop="1" x14ac:dyDescent="0.2">
      <c r="A5" s="63" t="str">
        <f>Responses!A5</f>
        <v>J.T. Vaughn Construction</v>
      </c>
      <c r="B5" s="59">
        <v>23.2</v>
      </c>
      <c r="C5" s="80">
        <v>12</v>
      </c>
      <c r="D5" s="80">
        <v>9</v>
      </c>
      <c r="E5" s="80">
        <v>9</v>
      </c>
      <c r="F5" s="80">
        <v>9</v>
      </c>
      <c r="G5" s="76">
        <v>3</v>
      </c>
      <c r="H5" s="62">
        <f>SUM(C5:G5)</f>
        <v>42</v>
      </c>
      <c r="I5" s="18">
        <f>SUM(B5:G5)</f>
        <v>65.2</v>
      </c>
    </row>
    <row r="6" spans="1:9" ht="21" customHeight="1" x14ac:dyDescent="0.2">
      <c r="A6" s="63" t="str">
        <f>Responses!A6</f>
        <v>Nash Industries Construction</v>
      </c>
      <c r="B6" s="59">
        <v>30</v>
      </c>
      <c r="C6" s="80">
        <v>16</v>
      </c>
      <c r="D6" s="80">
        <v>12</v>
      </c>
      <c r="E6" s="80">
        <v>12</v>
      </c>
      <c r="F6" s="80">
        <v>12</v>
      </c>
      <c r="G6" s="76">
        <v>4</v>
      </c>
      <c r="H6" s="62">
        <f>SUM(C6:G6)</f>
        <v>56</v>
      </c>
      <c r="I6" s="18">
        <f>SUM(B6:G6)</f>
        <v>86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5" sqref="B5:B6"/>
    </sheetView>
  </sheetViews>
  <sheetFormatPr defaultRowHeight="12.75" x14ac:dyDescent="0.2"/>
  <cols>
    <col min="1" max="1" width="40.42578125" customWidth="1"/>
    <col min="2" max="2" width="8.140625" customWidth="1"/>
    <col min="3" max="3" width="7.5703125" customWidth="1"/>
    <col min="4" max="4" width="7.7109375" customWidth="1"/>
    <col min="5" max="6" width="7.85546875" customWidth="1"/>
    <col min="7" max="7" width="8" style="59" customWidth="1"/>
    <col min="8" max="8" width="10.28515625" customWidth="1"/>
  </cols>
  <sheetData>
    <row r="1" spans="1:9" ht="15.75" x14ac:dyDescent="0.25">
      <c r="A1" s="94" t="s">
        <v>0</v>
      </c>
      <c r="B1" s="95"/>
      <c r="C1" s="95"/>
      <c r="D1" s="95"/>
      <c r="E1" s="95"/>
      <c r="F1" s="95"/>
      <c r="G1" s="95"/>
      <c r="H1" s="95"/>
    </row>
    <row r="2" spans="1:9" ht="12.75" customHeight="1" x14ac:dyDescent="0.2">
      <c r="A2" s="96" t="str">
        <f>Responses!A2</f>
        <v>RFP730-18016 Alumni Center Building 574 Hall of Honor Remodel</v>
      </c>
      <c r="B2" s="96"/>
      <c r="C2" s="96"/>
      <c r="D2" s="96"/>
      <c r="E2" s="96"/>
      <c r="F2" s="96"/>
      <c r="G2" s="96"/>
      <c r="H2" s="96"/>
      <c r="I2" s="96"/>
    </row>
    <row r="3" spans="1:9" ht="15.75" thickBot="1" x14ac:dyDescent="0.25">
      <c r="A3" s="51"/>
      <c r="B3" s="51"/>
      <c r="C3" s="51"/>
      <c r="D3" s="51"/>
      <c r="E3" s="51"/>
      <c r="F3" s="51"/>
      <c r="H3" s="52"/>
    </row>
    <row r="4" spans="1:9" ht="75" thickTop="1" thickBot="1" x14ac:dyDescent="0.25">
      <c r="A4" s="53" t="s">
        <v>4</v>
      </c>
      <c r="B4" s="54" t="s">
        <v>5</v>
      </c>
      <c r="C4" s="54" t="s">
        <v>6</v>
      </c>
      <c r="D4" s="54" t="s">
        <v>7</v>
      </c>
      <c r="E4" s="54" t="s">
        <v>8</v>
      </c>
      <c r="F4" s="54" t="s">
        <v>9</v>
      </c>
      <c r="G4" s="61" t="s">
        <v>18</v>
      </c>
      <c r="H4" s="66" t="s">
        <v>17</v>
      </c>
      <c r="I4" s="66" t="s">
        <v>10</v>
      </c>
    </row>
    <row r="5" spans="1:9" ht="18" customHeight="1" thickTop="1" x14ac:dyDescent="0.2">
      <c r="A5" s="63" t="str">
        <f>Responses!A5</f>
        <v>J.T. Vaughn Construction</v>
      </c>
      <c r="B5" s="59">
        <v>23.2</v>
      </c>
      <c r="C5" s="80">
        <v>18</v>
      </c>
      <c r="D5" s="80">
        <v>12</v>
      </c>
      <c r="E5" s="80">
        <v>12</v>
      </c>
      <c r="F5" s="80">
        <v>12</v>
      </c>
      <c r="G5" s="76">
        <v>4.5</v>
      </c>
      <c r="H5" s="62">
        <f>SUM(C5:G5)</f>
        <v>58.5</v>
      </c>
      <c r="I5" s="18">
        <f>SUM(B5:G5)</f>
        <v>81.7</v>
      </c>
    </row>
    <row r="6" spans="1:9" ht="22.5" customHeight="1" x14ac:dyDescent="0.2">
      <c r="A6" s="63" t="str">
        <f>Responses!A6</f>
        <v>Nash Industries Construction</v>
      </c>
      <c r="B6" s="59">
        <v>30</v>
      </c>
      <c r="C6" s="80">
        <v>16</v>
      </c>
      <c r="D6" s="80">
        <v>12</v>
      </c>
      <c r="E6" s="80">
        <v>12</v>
      </c>
      <c r="F6" s="80">
        <v>12</v>
      </c>
      <c r="G6" s="76">
        <v>4.5</v>
      </c>
      <c r="H6" s="62">
        <f>SUM(C6:G6)</f>
        <v>56.5</v>
      </c>
      <c r="I6" s="18">
        <f>SUM(B6:G6)</f>
        <v>86.5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F34" sqref="F34"/>
    </sheetView>
  </sheetViews>
  <sheetFormatPr defaultRowHeight="12.75" x14ac:dyDescent="0.2"/>
  <cols>
    <col min="1" max="1" width="34.42578125" customWidth="1"/>
    <col min="2" max="2" width="7" bestFit="1" customWidth="1"/>
    <col min="3" max="6" width="6.42578125" bestFit="1" customWidth="1"/>
    <col min="7" max="7" width="6.42578125" style="59" customWidth="1"/>
    <col min="8" max="8" width="13.42578125" customWidth="1"/>
  </cols>
  <sheetData>
    <row r="1" spans="1:9" ht="15.75" x14ac:dyDescent="0.25">
      <c r="A1" s="94" t="s">
        <v>0</v>
      </c>
      <c r="B1" s="95"/>
      <c r="C1" s="95"/>
      <c r="D1" s="95"/>
      <c r="E1" s="95"/>
      <c r="F1" s="95"/>
      <c r="G1" s="95"/>
      <c r="H1" s="95"/>
    </row>
    <row r="2" spans="1:9" ht="12.75" customHeight="1" x14ac:dyDescent="0.2">
      <c r="A2" s="96" t="str">
        <f>Responses!A2</f>
        <v>RFP730-18016 Alumni Center Building 574 Hall of Honor Remodel</v>
      </c>
      <c r="B2" s="96"/>
      <c r="C2" s="96"/>
      <c r="D2" s="96"/>
      <c r="E2" s="96"/>
      <c r="F2" s="96"/>
      <c r="G2" s="96"/>
      <c r="H2" s="96"/>
      <c r="I2" s="96"/>
    </row>
    <row r="3" spans="1:9" ht="15.75" thickBot="1" x14ac:dyDescent="0.25">
      <c r="A3" s="55"/>
      <c r="B3" s="55"/>
      <c r="C3" s="55"/>
      <c r="D3" s="55"/>
      <c r="E3" s="55"/>
      <c r="F3" s="55"/>
      <c r="H3" s="56"/>
    </row>
    <row r="4" spans="1:9" ht="75" thickTop="1" thickBot="1" x14ac:dyDescent="0.25">
      <c r="A4" s="57" t="s">
        <v>4</v>
      </c>
      <c r="B4" s="58" t="s">
        <v>5</v>
      </c>
      <c r="C4" s="58" t="s">
        <v>6</v>
      </c>
      <c r="D4" s="58" t="s">
        <v>7</v>
      </c>
      <c r="E4" s="58" t="s">
        <v>8</v>
      </c>
      <c r="F4" s="58" t="s">
        <v>9</v>
      </c>
      <c r="G4" s="61" t="s">
        <v>18</v>
      </c>
      <c r="H4" s="66" t="s">
        <v>17</v>
      </c>
      <c r="I4" s="66" t="s">
        <v>10</v>
      </c>
    </row>
    <row r="5" spans="1:9" ht="23.25" customHeight="1" thickTop="1" x14ac:dyDescent="0.2">
      <c r="A5" s="63" t="str">
        <f>Responses!A5</f>
        <v>J.T. Vaughn Construction</v>
      </c>
      <c r="B5" s="59">
        <v>23.2</v>
      </c>
      <c r="C5" s="80">
        <v>16</v>
      </c>
      <c r="D5" s="80">
        <v>12</v>
      </c>
      <c r="E5" s="80">
        <v>12</v>
      </c>
      <c r="F5" s="80">
        <v>15</v>
      </c>
      <c r="G5" s="76">
        <v>4</v>
      </c>
      <c r="H5" s="62">
        <f>SUM(C5:G5)</f>
        <v>59</v>
      </c>
      <c r="I5" s="18">
        <f>SUM(B5:G5)</f>
        <v>82.2</v>
      </c>
    </row>
    <row r="6" spans="1:9" ht="20.25" customHeight="1" x14ac:dyDescent="0.2">
      <c r="A6" s="63" t="str">
        <f>Responses!A6</f>
        <v>Nash Industries Construction</v>
      </c>
      <c r="B6" s="59">
        <v>30</v>
      </c>
      <c r="C6" s="80">
        <v>16</v>
      </c>
      <c r="D6" s="80">
        <v>15</v>
      </c>
      <c r="E6" s="80">
        <v>12</v>
      </c>
      <c r="F6" s="80">
        <v>12</v>
      </c>
      <c r="G6" s="76">
        <v>4</v>
      </c>
      <c r="H6" s="62">
        <f t="shared" ref="H6" si="0">SUM(C6:G6)</f>
        <v>59</v>
      </c>
      <c r="I6" s="18">
        <f t="shared" ref="I6" si="1">SUM(B6:G6)</f>
        <v>89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5" sqref="B5:B6"/>
    </sheetView>
  </sheetViews>
  <sheetFormatPr defaultRowHeight="12.75" x14ac:dyDescent="0.2"/>
  <cols>
    <col min="1" max="1" width="35.7109375" customWidth="1"/>
    <col min="5" max="5" width="10.7109375" customWidth="1"/>
  </cols>
  <sheetData>
    <row r="1" spans="1:9" ht="15.75" x14ac:dyDescent="0.25">
      <c r="A1" s="94" t="s">
        <v>0</v>
      </c>
      <c r="B1" s="95"/>
      <c r="C1" s="95"/>
      <c r="D1" s="95"/>
      <c r="E1" s="95"/>
      <c r="F1" s="95"/>
      <c r="G1" s="95"/>
      <c r="H1" s="95"/>
      <c r="I1" s="59"/>
    </row>
    <row r="2" spans="1:9" ht="15.75" x14ac:dyDescent="0.2">
      <c r="A2" s="96" t="str">
        <f>Responses!A2</f>
        <v>RFP730-18016 Alumni Center Building 574 Hall of Honor Remodel</v>
      </c>
      <c r="B2" s="96"/>
      <c r="C2" s="96"/>
      <c r="D2" s="96"/>
      <c r="E2" s="96"/>
      <c r="F2" s="96"/>
      <c r="G2" s="96"/>
      <c r="H2" s="96"/>
      <c r="I2" s="96"/>
    </row>
    <row r="3" spans="1:9" ht="15.75" thickBot="1" x14ac:dyDescent="0.25">
      <c r="A3" s="59"/>
      <c r="B3" s="59"/>
      <c r="C3" s="59"/>
      <c r="D3" s="59"/>
      <c r="E3" s="59"/>
      <c r="F3" s="59"/>
      <c r="G3" s="59"/>
      <c r="H3" s="56"/>
      <c r="I3" s="59"/>
    </row>
    <row r="4" spans="1:9" ht="75" thickTop="1" thickBot="1" x14ac:dyDescent="0.25">
      <c r="A4" s="57" t="s">
        <v>4</v>
      </c>
      <c r="B4" s="61" t="s">
        <v>5</v>
      </c>
      <c r="C4" s="61" t="s">
        <v>6</v>
      </c>
      <c r="D4" s="61" t="s">
        <v>7</v>
      </c>
      <c r="E4" s="61" t="s">
        <v>8</v>
      </c>
      <c r="F4" s="61" t="s">
        <v>9</v>
      </c>
      <c r="G4" s="61" t="s">
        <v>18</v>
      </c>
      <c r="H4" s="66" t="s">
        <v>17</v>
      </c>
      <c r="I4" s="66" t="s">
        <v>10</v>
      </c>
    </row>
    <row r="5" spans="1:9" ht="15.75" thickTop="1" x14ac:dyDescent="0.2">
      <c r="A5" s="63" t="str">
        <f>Responses!A5</f>
        <v>J.T. Vaughn Construction</v>
      </c>
      <c r="B5" s="59">
        <v>23.2</v>
      </c>
      <c r="C5" s="80">
        <v>16</v>
      </c>
      <c r="D5" s="80">
        <v>13.5</v>
      </c>
      <c r="E5" s="80">
        <v>12</v>
      </c>
      <c r="F5" s="80">
        <v>12</v>
      </c>
      <c r="G5" s="76">
        <v>4.5</v>
      </c>
      <c r="H5" s="62">
        <f>SUM(C5:G5)</f>
        <v>58</v>
      </c>
      <c r="I5" s="18">
        <f>SUM(B5:G5)</f>
        <v>81.2</v>
      </c>
    </row>
    <row r="6" spans="1:9" ht="15" x14ac:dyDescent="0.2">
      <c r="A6" s="63" t="str">
        <f>Responses!A6</f>
        <v>Nash Industries Construction</v>
      </c>
      <c r="B6" s="59">
        <v>30</v>
      </c>
      <c r="C6" s="80">
        <v>12</v>
      </c>
      <c r="D6" s="80">
        <v>12</v>
      </c>
      <c r="E6" s="80">
        <v>9</v>
      </c>
      <c r="F6" s="80">
        <v>12</v>
      </c>
      <c r="G6" s="76">
        <v>4</v>
      </c>
      <c r="H6" s="62">
        <f>SUM(C6:G6)</f>
        <v>49</v>
      </c>
      <c r="I6" s="18">
        <f>SUM(B6:G6)</f>
        <v>79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F35" sqref="F35"/>
    </sheetView>
  </sheetViews>
  <sheetFormatPr defaultRowHeight="12.75" x14ac:dyDescent="0.2"/>
  <cols>
    <col min="1" max="1" width="40" customWidth="1"/>
  </cols>
  <sheetData>
    <row r="1" spans="1:9" ht="15.75" x14ac:dyDescent="0.25">
      <c r="A1" s="94" t="s">
        <v>0</v>
      </c>
      <c r="B1" s="95"/>
      <c r="C1" s="95"/>
      <c r="D1" s="95"/>
      <c r="E1" s="95"/>
      <c r="F1" s="95"/>
      <c r="G1" s="95"/>
      <c r="H1" s="95"/>
      <c r="I1" s="59"/>
    </row>
    <row r="2" spans="1:9" ht="15.75" x14ac:dyDescent="0.2">
      <c r="A2" s="96" t="str">
        <f>Responses!A2</f>
        <v>RFP730-18016 Alumni Center Building 574 Hall of Honor Remodel</v>
      </c>
      <c r="B2" s="96"/>
      <c r="C2" s="96"/>
      <c r="D2" s="96"/>
      <c r="E2" s="96"/>
      <c r="F2" s="96"/>
      <c r="G2" s="96"/>
      <c r="H2" s="96"/>
      <c r="I2" s="96"/>
    </row>
    <row r="3" spans="1:9" ht="15.75" thickBot="1" x14ac:dyDescent="0.25">
      <c r="A3" s="59"/>
      <c r="B3" s="59"/>
      <c r="C3" s="59"/>
      <c r="D3" s="59"/>
      <c r="E3" s="59"/>
      <c r="F3" s="59"/>
      <c r="G3" s="59"/>
      <c r="H3" s="56"/>
      <c r="I3" s="59"/>
    </row>
    <row r="4" spans="1:9" ht="75" thickTop="1" thickBot="1" x14ac:dyDescent="0.25">
      <c r="A4" s="57" t="s">
        <v>4</v>
      </c>
      <c r="B4" s="61" t="s">
        <v>5</v>
      </c>
      <c r="C4" s="61" t="s">
        <v>6</v>
      </c>
      <c r="D4" s="61" t="s">
        <v>7</v>
      </c>
      <c r="E4" s="61" t="s">
        <v>8</v>
      </c>
      <c r="F4" s="61" t="s">
        <v>9</v>
      </c>
      <c r="G4" s="61" t="s">
        <v>18</v>
      </c>
      <c r="H4" s="66" t="s">
        <v>17</v>
      </c>
      <c r="I4" s="66" t="s">
        <v>10</v>
      </c>
    </row>
    <row r="5" spans="1:9" ht="15.75" thickTop="1" x14ac:dyDescent="0.2">
      <c r="A5" s="63" t="str">
        <f>Responses!A5</f>
        <v>J.T. Vaughn Construction</v>
      </c>
      <c r="B5" s="59">
        <v>23.2</v>
      </c>
      <c r="C5" s="80">
        <v>18</v>
      </c>
      <c r="D5" s="80">
        <v>13.2</v>
      </c>
      <c r="E5" s="80">
        <v>13.2</v>
      </c>
      <c r="F5" s="80">
        <v>12.9</v>
      </c>
      <c r="G5" s="76">
        <v>4.7</v>
      </c>
      <c r="H5" s="62">
        <f>SUM(C5:G5)</f>
        <v>62</v>
      </c>
      <c r="I5" s="18">
        <f>SUM(B5:G5)</f>
        <v>85.200000000000017</v>
      </c>
    </row>
    <row r="6" spans="1:9" ht="15" x14ac:dyDescent="0.2">
      <c r="A6" s="63" t="str">
        <f>Responses!A6</f>
        <v>Nash Industries Construction</v>
      </c>
      <c r="B6" s="59">
        <v>30</v>
      </c>
      <c r="C6" s="80">
        <v>18.8</v>
      </c>
      <c r="D6" s="80">
        <v>14.4</v>
      </c>
      <c r="E6" s="80">
        <v>14.1</v>
      </c>
      <c r="F6" s="80">
        <v>13.8</v>
      </c>
      <c r="G6" s="76">
        <v>4.9000000000000004</v>
      </c>
      <c r="H6" s="62">
        <f>SUM(C6:G6)</f>
        <v>66.000000000000014</v>
      </c>
      <c r="I6" s="18">
        <f>SUM(B6:G6)</f>
        <v>96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zoomScaleNormal="100" workbookViewId="0">
      <selection activeCell="H20" sqref="H20"/>
    </sheetView>
  </sheetViews>
  <sheetFormatPr defaultRowHeight="15" x14ac:dyDescent="0.2"/>
  <cols>
    <col min="1" max="1" width="43.85546875" style="2" customWidth="1"/>
    <col min="2" max="8" width="9.140625" style="2"/>
    <col min="9" max="9" width="17.5703125" style="2" bestFit="1" customWidth="1"/>
    <col min="10" max="10" width="10.42578125" style="2" customWidth="1"/>
    <col min="11" max="12" width="9.42578125" style="2" customWidth="1"/>
    <col min="13" max="14" width="9" style="2" customWidth="1"/>
    <col min="15" max="15" width="17.5703125" style="2" bestFit="1" customWidth="1"/>
    <col min="16" max="16" width="13.42578125" style="2" customWidth="1"/>
    <col min="17" max="16384" width="9.140625" style="2"/>
  </cols>
  <sheetData>
    <row r="1" spans="1:16" ht="15.75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16" ht="15.75" x14ac:dyDescent="0.2">
      <c r="A2" s="96" t="str">
        <f>Responses!A2</f>
        <v>RFP730-18016 Alumni Center Building 574 Hall of Honor Remodel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3" spans="1:16" ht="15.75" thickBot="1" x14ac:dyDescent="0.25">
      <c r="O3" s="4"/>
      <c r="P3" s="4"/>
    </row>
    <row r="4" spans="1:16" s="3" customFormat="1" ht="151.5" customHeight="1" thickBot="1" x14ac:dyDescent="0.25">
      <c r="A4" s="6" t="s">
        <v>2</v>
      </c>
      <c r="B4" s="14" t="s">
        <v>48</v>
      </c>
      <c r="C4" s="14" t="s">
        <v>49</v>
      </c>
      <c r="D4" s="14" t="s">
        <v>50</v>
      </c>
      <c r="E4" s="14" t="s">
        <v>51</v>
      </c>
      <c r="F4" s="14" t="s">
        <v>52</v>
      </c>
      <c r="G4" s="14" t="s">
        <v>53</v>
      </c>
      <c r="H4" s="14" t="s">
        <v>54</v>
      </c>
      <c r="I4" s="15" t="s">
        <v>3</v>
      </c>
      <c r="J4" s="5" t="s">
        <v>1</v>
      </c>
      <c r="L4" s="10"/>
      <c r="M4" s="10"/>
      <c r="N4" s="10"/>
    </row>
    <row r="5" spans="1:16" ht="16.5" customHeight="1" x14ac:dyDescent="0.2">
      <c r="A5" s="12" t="str">
        <f>Responses!A5</f>
        <v>J.T. Vaughn Construction</v>
      </c>
      <c r="B5" s="16">
        <f>'Evaluator 1'!H5</f>
        <v>54</v>
      </c>
      <c r="C5" s="17">
        <f>'Evaluator 2'!H5</f>
        <v>60</v>
      </c>
      <c r="D5" s="16">
        <f>'Evaluator 3'!H5</f>
        <v>42</v>
      </c>
      <c r="E5" s="16">
        <f>'Evaluator 4'!H5</f>
        <v>58.5</v>
      </c>
      <c r="F5" s="17">
        <f>'Evaluator 5'!H5</f>
        <v>59</v>
      </c>
      <c r="G5" s="17">
        <f>'Evaluator 6'!H5</f>
        <v>58</v>
      </c>
      <c r="H5" s="17">
        <f>'Evaluator 7'!H5</f>
        <v>62</v>
      </c>
      <c r="I5" s="16">
        <f>AVERAGE(B5:H5)</f>
        <v>56.214285714285715</v>
      </c>
      <c r="J5" s="13">
        <f>RANK(I5,$I$5:$I$6,0)</f>
        <v>1</v>
      </c>
      <c r="L5" s="11"/>
      <c r="M5" s="11"/>
      <c r="N5" s="11"/>
    </row>
    <row r="6" spans="1:16" ht="16.5" customHeight="1" x14ac:dyDescent="0.2">
      <c r="A6" s="12" t="str">
        <f>Responses!A6</f>
        <v>Nash Industries Construction</v>
      </c>
      <c r="B6" s="16">
        <f>'Evaluator 1'!H6</f>
        <v>47.8</v>
      </c>
      <c r="C6" s="17">
        <f>'Evaluator 2'!H6</f>
        <v>47</v>
      </c>
      <c r="D6" s="16">
        <f>'Evaluator 3'!H6</f>
        <v>56</v>
      </c>
      <c r="E6" s="16">
        <f>'Evaluator 4'!H6</f>
        <v>56.5</v>
      </c>
      <c r="F6" s="17">
        <f>'Evaluator 5'!H6</f>
        <v>59</v>
      </c>
      <c r="G6" s="17">
        <f>'Evaluator 6'!H6</f>
        <v>49</v>
      </c>
      <c r="H6" s="17">
        <f>'Evaluator 7'!H6</f>
        <v>66.000000000000014</v>
      </c>
      <c r="I6" s="16">
        <f>AVERAGE(B6:H6)</f>
        <v>54.471428571428575</v>
      </c>
      <c r="J6" s="13">
        <f>RANK(I6,$I$5:$I$6,0)</f>
        <v>2</v>
      </c>
      <c r="L6" s="11"/>
      <c r="M6" s="11"/>
      <c r="N6" s="11"/>
    </row>
    <row r="8" spans="1:16" x14ac:dyDescent="0.2">
      <c r="E8" s="67"/>
      <c r="F8" s="67"/>
      <c r="G8" s="67"/>
      <c r="H8" s="67"/>
    </row>
    <row r="9" spans="1:16" x14ac:dyDescent="0.2">
      <c r="E9" s="67"/>
      <c r="F9" s="67"/>
      <c r="G9" s="67"/>
      <c r="H9" s="67"/>
    </row>
  </sheetData>
  <mergeCells count="2">
    <mergeCell ref="A1:P1"/>
    <mergeCell ref="A2:P2"/>
  </mergeCells>
  <phoneticPr fontId="1" type="noConversion"/>
  <pageMargins left="0.75" right="0.75" top="1" bottom="1" header="0.5" footer="0.5"/>
  <pageSetup scale="95" orientation="landscape" horizontalDpi="1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Responses</vt:lpstr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Technical Summary</vt:lpstr>
      <vt:lpstr>Pricing Score Calculation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Bonilla, Hector M</cp:lastModifiedBy>
  <cp:lastPrinted>2010-03-29T18:59:53Z</cp:lastPrinted>
  <dcterms:created xsi:type="dcterms:W3CDTF">2010-03-29T14:58:07Z</dcterms:created>
  <dcterms:modified xsi:type="dcterms:W3CDTF">2019-03-20T15:20:57Z</dcterms:modified>
</cp:coreProperties>
</file>