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8\Open Record Evaluations\3.19.19\"/>
    </mc:Choice>
  </mc:AlternateContent>
  <bookViews>
    <workbookView xWindow="13260" yWindow="900" windowWidth="11340" windowHeight="8385" tabRatio="938" activeTab="9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4" r:id="rId6"/>
    <sheet name="Technical" sheetId="1" r:id="rId7"/>
    <sheet name="Non-Technical" sheetId="6" r:id="rId8"/>
    <sheet name="Summary" sheetId="7" r:id="rId9"/>
    <sheet name="Evaluation" sheetId="11" r:id="rId10"/>
  </sheets>
  <externalReferences>
    <externalReference r:id="rId11"/>
  </externalReferences>
  <calcPr calcId="152511"/>
</workbook>
</file>

<file path=xl/calcChain.xml><?xml version="1.0" encoding="utf-8"?>
<calcChain xmlns="http://schemas.openxmlformats.org/spreadsheetml/2006/main">
  <c r="L14" i="11" l="1"/>
  <c r="K14" i="11"/>
  <c r="H14" i="11"/>
  <c r="E14" i="11"/>
  <c r="B14" i="11"/>
  <c r="K13" i="11"/>
  <c r="H13" i="11"/>
  <c r="E13" i="11"/>
  <c r="L13" i="11" s="1"/>
  <c r="B13" i="11"/>
  <c r="K12" i="11"/>
  <c r="H12" i="11"/>
  <c r="E12" i="11"/>
  <c r="L12" i="11" s="1"/>
  <c r="B12" i="11"/>
  <c r="K11" i="11"/>
  <c r="L11" i="11" s="1"/>
  <c r="H11" i="11"/>
  <c r="E11" i="11"/>
  <c r="B11" i="11"/>
  <c r="K10" i="11"/>
  <c r="H10" i="11"/>
  <c r="E10" i="11"/>
  <c r="L10" i="11" s="1"/>
  <c r="B10" i="11"/>
  <c r="K9" i="11"/>
  <c r="H9" i="11"/>
  <c r="E9" i="11"/>
  <c r="L9" i="11" s="1"/>
  <c r="B9" i="11"/>
  <c r="K8" i="11"/>
  <c r="H8" i="11"/>
  <c r="L8" i="11" s="1"/>
  <c r="E8" i="11"/>
  <c r="B8" i="11"/>
  <c r="C3" i="11"/>
  <c r="E1" i="11"/>
  <c r="A10" i="7" l="1"/>
  <c r="A11" i="7"/>
  <c r="F6" i="1" l="1"/>
  <c r="F7" i="1"/>
  <c r="F9" i="1"/>
  <c r="E6" i="1"/>
  <c r="E7" i="1"/>
  <c r="E8" i="1"/>
  <c r="D7" i="1"/>
  <c r="D9" i="1"/>
  <c r="C9" i="1"/>
  <c r="C10" i="1"/>
  <c r="C10" i="7" s="1"/>
  <c r="A10" i="6"/>
  <c r="B10" i="6"/>
  <c r="C10" i="6"/>
  <c r="I10" i="7" s="1"/>
  <c r="A11" i="6"/>
  <c r="B11" i="6"/>
  <c r="C11" i="6"/>
  <c r="I11" i="7" s="1"/>
  <c r="A10" i="1"/>
  <c r="B10" i="1"/>
  <c r="B10" i="7" s="1"/>
  <c r="A11" i="1"/>
  <c r="H9" i="4"/>
  <c r="G10" i="1" s="1"/>
  <c r="H10" i="4"/>
  <c r="G11" i="1" s="1"/>
  <c r="G11" i="7" s="1"/>
  <c r="H10" i="10"/>
  <c r="F11" i="1" s="1"/>
  <c r="F11" i="7" s="1"/>
  <c r="H9" i="10"/>
  <c r="F10" i="1" s="1"/>
  <c r="F10" i="7" s="1"/>
  <c r="H8" i="10"/>
  <c r="H7" i="10"/>
  <c r="F8" i="1" s="1"/>
  <c r="H6" i="10"/>
  <c r="H5" i="10"/>
  <c r="H4" i="10"/>
  <c r="F5" i="1" s="1"/>
  <c r="H10" i="9"/>
  <c r="E11" i="1" s="1"/>
  <c r="E11" i="7" s="1"/>
  <c r="H9" i="9"/>
  <c r="E10" i="1" s="1"/>
  <c r="E10" i="7" s="1"/>
  <c r="H8" i="9"/>
  <c r="E9" i="1" s="1"/>
  <c r="H7" i="9"/>
  <c r="H6" i="9"/>
  <c r="H5" i="9"/>
  <c r="H4" i="9"/>
  <c r="E5" i="1" s="1"/>
  <c r="H10" i="5"/>
  <c r="D11" i="1" s="1"/>
  <c r="D11" i="7" s="1"/>
  <c r="H9" i="5"/>
  <c r="D10" i="1" s="1"/>
  <c r="D10" i="7" s="1"/>
  <c r="H8" i="5"/>
  <c r="H7" i="5"/>
  <c r="D8" i="1" s="1"/>
  <c r="H6" i="5"/>
  <c r="H5" i="5"/>
  <c r="D6" i="1" s="1"/>
  <c r="H4" i="5"/>
  <c r="D5" i="1" s="1"/>
  <c r="H10" i="3"/>
  <c r="C11" i="1" s="1"/>
  <c r="C11" i="7" s="1"/>
  <c r="H9" i="3"/>
  <c r="H8" i="3"/>
  <c r="H7" i="3"/>
  <c r="C8" i="1" s="1"/>
  <c r="H6" i="3"/>
  <c r="C7" i="1" s="1"/>
  <c r="H5" i="3"/>
  <c r="C6" i="1" s="1"/>
  <c r="H4" i="3"/>
  <c r="C5" i="1" s="1"/>
  <c r="H9" i="2"/>
  <c r="H10" i="2"/>
  <c r="B11" i="1" s="1"/>
  <c r="B11" i="7" s="1"/>
  <c r="H10" i="1" l="1"/>
  <c r="G10" i="7"/>
  <c r="H10" i="7" s="1"/>
  <c r="J10" i="7" s="1"/>
  <c r="H11" i="7"/>
  <c r="J11" i="7" s="1"/>
  <c r="H11" i="1"/>
  <c r="H4" i="2"/>
  <c r="H5" i="2"/>
  <c r="H6" i="2"/>
  <c r="H7" i="2"/>
  <c r="H8" i="2"/>
  <c r="H5" i="4" l="1"/>
  <c r="G6" i="1" s="1"/>
  <c r="H6" i="4"/>
  <c r="G7" i="1" s="1"/>
  <c r="H7" i="4"/>
  <c r="G8" i="1" s="1"/>
  <c r="H8" i="4"/>
  <c r="G9" i="1" s="1"/>
  <c r="H4" i="4"/>
  <c r="G5" i="1" s="1"/>
  <c r="B6" i="6" l="1"/>
  <c r="B7" i="6"/>
  <c r="B8" i="6"/>
  <c r="B9" i="6"/>
  <c r="B5" i="6"/>
  <c r="A7" i="7" l="1"/>
  <c r="A8" i="7"/>
  <c r="A9" i="7"/>
  <c r="A7" i="6"/>
  <c r="C7" i="6"/>
  <c r="A8" i="6"/>
  <c r="C8" i="6"/>
  <c r="A9" i="6"/>
  <c r="C9" i="6"/>
  <c r="I7" i="7" l="1"/>
  <c r="I8" i="7"/>
  <c r="I9" i="7"/>
  <c r="C7" i="7"/>
  <c r="A7" i="1"/>
  <c r="A8" i="1"/>
  <c r="A9" i="1"/>
  <c r="A5" i="1"/>
  <c r="A6" i="1"/>
  <c r="G9" i="7"/>
  <c r="G8" i="7"/>
  <c r="G7" i="7"/>
  <c r="F9" i="7"/>
  <c r="F8" i="7"/>
  <c r="F7" i="7"/>
  <c r="E9" i="7"/>
  <c r="E8" i="7"/>
  <c r="E7" i="7"/>
  <c r="D9" i="7"/>
  <c r="D8" i="7"/>
  <c r="D7" i="7"/>
  <c r="C9" i="7"/>
  <c r="C8" i="7"/>
  <c r="B7" i="1"/>
  <c r="B7" i="7" s="1"/>
  <c r="B8" i="1"/>
  <c r="B8" i="7" s="1"/>
  <c r="B9" i="1"/>
  <c r="B9" i="7" s="1"/>
  <c r="H8" i="7" l="1"/>
  <c r="J8" i="7" s="1"/>
  <c r="H7" i="7"/>
  <c r="J7" i="7" s="1"/>
  <c r="H9" i="7"/>
  <c r="J9" i="7" s="1"/>
  <c r="H7" i="1"/>
  <c r="H8" i="1"/>
  <c r="H9" i="1"/>
  <c r="B6" i="1"/>
  <c r="B5" i="1"/>
  <c r="H5" i="1" l="1"/>
  <c r="A2" i="7" l="1"/>
  <c r="A2" i="6"/>
  <c r="G4" i="7" l="1"/>
  <c r="C4" i="7"/>
  <c r="D4" i="7"/>
  <c r="E4" i="7"/>
  <c r="F4" i="7"/>
  <c r="B4" i="7"/>
  <c r="F6" i="7" l="1"/>
  <c r="F5" i="7"/>
  <c r="E6" i="7" l="1"/>
  <c r="E5" i="7"/>
  <c r="C6" i="6" l="1"/>
  <c r="C5" i="6"/>
  <c r="A6" i="7"/>
  <c r="A5" i="7"/>
  <c r="A6" i="6"/>
  <c r="A5" i="6"/>
  <c r="D10" i="6" l="1"/>
  <c r="D11" i="6"/>
  <c r="D6" i="6"/>
  <c r="D5" i="6"/>
  <c r="D9" i="6"/>
  <c r="D8" i="6"/>
  <c r="D7" i="6"/>
  <c r="I6" i="7"/>
  <c r="I5" i="7"/>
  <c r="G6" i="7" l="1"/>
  <c r="G5" i="7"/>
  <c r="D6" i="7"/>
  <c r="D5" i="7"/>
  <c r="C6" i="7"/>
  <c r="C5" i="7"/>
  <c r="B6" i="7"/>
  <c r="B5" i="7"/>
  <c r="H5" i="7" l="1"/>
  <c r="J5" i="7" s="1"/>
  <c r="H6" i="7"/>
  <c r="H6" i="1"/>
  <c r="I6" i="1" l="1"/>
  <c r="I7" i="1"/>
  <c r="I9" i="1"/>
  <c r="I10" i="1"/>
  <c r="I11" i="1"/>
  <c r="I8" i="1"/>
  <c r="I5" i="1"/>
  <c r="K5" i="7"/>
  <c r="J6" i="7"/>
  <c r="K6" i="7" s="1"/>
  <c r="K8" i="7" l="1"/>
  <c r="K7" i="7"/>
  <c r="K9" i="7"/>
  <c r="K11" i="7"/>
  <c r="K10" i="7"/>
</calcChain>
</file>

<file path=xl/sharedStrings.xml><?xml version="1.0" encoding="utf-8"?>
<sst xmlns="http://schemas.openxmlformats.org/spreadsheetml/2006/main" count="134" uniqueCount="48">
  <si>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</si>
  <si>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</si>
  <si>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</si>
  <si>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</si>
  <si>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</si>
  <si>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</si>
  <si>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</si>
  <si>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</si>
  <si>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</si>
  <si>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</si>
  <si>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</si>
  <si>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</si>
  <si>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</si>
  <si>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</si>
  <si>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</si>
  <si>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</si>
  <si>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</si>
  <si>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</si>
  <si>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</si>
  <si>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</si>
  <si>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r>
      <rPr>
        <b/>
        <sz val="10"/>
        <rFont val="Calibri"/>
        <family val="2"/>
        <scheme val="minor"/>
      </rPr>
      <t>TOTAL</t>
    </r>
    <r>
      <rPr>
        <b/>
        <sz val="10"/>
        <color rgb="FFFF0000"/>
        <rFont val="Calibri"/>
        <family val="2"/>
        <scheme val="minor"/>
      </rPr>
      <t xml:space="preserve"> (Technical Only)</t>
    </r>
  </si>
  <si>
    <t>RFP730-18010 Economic Impact Study - College of Technology</t>
  </si>
  <si>
    <t>Angeloueconomics</t>
  </si>
  <si>
    <t>C.C.M. Economics LLC</t>
  </si>
  <si>
    <t>CHMURA Economics &amp; Analytics</t>
  </si>
  <si>
    <t>EMSI</t>
  </si>
  <si>
    <t>Jack Faucett Associates</t>
  </si>
  <si>
    <t>The Research Associates</t>
  </si>
  <si>
    <t>TXP, Inc</t>
  </si>
  <si>
    <t>RESPONDENT EVALUATION MATRIX</t>
  </si>
  <si>
    <t>Evaluator Name:</t>
  </si>
  <si>
    <t xml:space="preserve">Criteria 1 </t>
  </si>
  <si>
    <t>Reputation of the vendor and the vendor's goods or services</t>
  </si>
  <si>
    <t>Extent to which the goods or services meet UHS's needs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</si>
  <si>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</si>
  <si>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</si>
  <si>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</si>
  <si>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</si>
  <si>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</si>
  <si>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</si>
  <si>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</si>
  <si>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</si>
  <si>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</si>
  <si>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</si>
  <si>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</si>
  <si>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</si>
  <si>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</si>
  <si>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rPr>
        <b/>
        <sz val="11"/>
        <rFont val="Calibri"/>
        <family val="2"/>
        <scheme val="minor"/>
      </rPr>
      <t>List purchase price</t>
    </r>
    <r>
      <rPr>
        <b/>
        <sz val="11"/>
        <color rgb="FFFF0000"/>
        <rFont val="Calibri"/>
        <family val="2"/>
        <scheme val="minor"/>
      </rPr>
      <t xml:space="preserve"> **Only Evaluator 6 will evaluate Cost (Criteria 1), everyone else please leave this blank**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</si>
</sst>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44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8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41" fillId="0" borderId="16" xfId="4" applyFont="1" applyBorder="1" applyAlignment="1">
      <alignment horizontal="center"/>
    </xf>
    <xf numFmtId="0" fontId="42" fillId="0" borderId="16" xfId="4" applyFont="1" applyBorder="1" applyAlignment="1">
      <alignment horizontal="center"/>
    </xf>
    <xf numFmtId="0" fontId="40" fillId="3" borderId="16" xfId="4" applyFont="1" applyFill="1" applyBorder="1" applyAlignment="1">
      <alignment horizontal="center"/>
    </xf>
    <xf numFmtId="0" fontId="43" fillId="3" borderId="0" xfId="0" applyFont="1" applyFill="1"/>
    <xf numFmtId="0" fontId="41" fillId="3" borderId="16" xfId="4" applyFont="1" applyFill="1" applyBorder="1" applyAlignment="1">
      <alignment horizontal="center"/>
    </xf>
    <xf numFmtId="0" fontId="0" fillId="0" borderId="0" xfId="0"/>
    <xf numFmtId="0" fontId="43" fillId="0" borderId="21" xfId="0" applyFont="1" applyBorder="1"/>
    <xf numFmtId="0" fontId="43" fillId="0" borderId="21" xfId="0" applyFont="1" applyBorder="1"/>
    <xf numFmtId="0" fontId="43" fillId="0" borderId="22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2" fillId="0" borderId="2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0" fillId="0" borderId="16" xfId="4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45" fillId="0" borderId="0" xfId="0" applyFont="1"/>
    <xf numFmtId="0" fontId="45" fillId="26" borderId="22" xfId="0" applyFont="1" applyFill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7" fillId="0" borderId="0" xfId="116" applyFont="1" applyAlignment="1">
      <alignment horizontal="center" vertical="center"/>
    </xf>
    <xf numFmtId="0" fontId="48" fillId="0" borderId="22" xfId="116" applyFont="1" applyFill="1" applyBorder="1" applyAlignment="1">
      <alignment horizontal="center" vertical="center" wrapText="1"/>
    </xf>
    <xf numFmtId="0" fontId="46" fillId="0" borderId="22" xfId="116" applyFont="1" applyFill="1" applyBorder="1" applyAlignment="1">
      <alignment horizontal="center" vertical="center" wrapText="1"/>
    </xf>
    <xf numFmtId="0" fontId="46" fillId="26" borderId="22" xfId="116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0" fillId="0" borderId="0" xfId="116" applyFont="1" applyAlignment="1">
      <alignment horizontal="center"/>
    </xf>
    <xf numFmtId="0" fontId="42" fillId="26" borderId="22" xfId="116" applyFont="1" applyFill="1" applyBorder="1" applyAlignment="1">
      <alignment horizontal="center"/>
    </xf>
    <xf numFmtId="0" fontId="42" fillId="0" borderId="22" xfId="116" applyFont="1" applyFill="1" applyBorder="1" applyAlignment="1">
      <alignment horizontal="center"/>
    </xf>
    <xf numFmtId="0" fontId="40" fillId="26" borderId="22" xfId="116" applyFont="1" applyFill="1" applyBorder="1" applyAlignment="1">
      <alignment horizontal="center"/>
    </xf>
    <xf numFmtId="0" fontId="40" fillId="0" borderId="22" xfId="116" applyFont="1" applyFill="1" applyBorder="1" applyAlignment="1">
      <alignment horizontal="center"/>
    </xf>
    <xf numFmtId="0" fontId="49" fillId="26" borderId="22" xfId="116" applyFont="1" applyFill="1" applyBorder="1" applyAlignment="1">
      <alignment horizontal="center"/>
    </xf>
    <xf numFmtId="0" fontId="19" fillId="0" borderId="23" xfId="88" applyFont="1" applyFill="1" applyBorder="1" applyAlignment="1">
      <alignment horizontal="center"/>
    </xf>
    <xf numFmtId="0" fontId="43" fillId="27" borderId="22" xfId="116" applyFont="1" applyFill="1" applyBorder="1" applyAlignment="1" applyProtection="1">
      <alignment horizontal="center"/>
      <protection locked="0"/>
    </xf>
    <xf numFmtId="0" fontId="43" fillId="0" borderId="22" xfId="116" applyFont="1" applyFill="1" applyBorder="1" applyAlignment="1">
      <alignment horizontal="center"/>
    </xf>
    <xf numFmtId="0" fontId="43" fillId="26" borderId="22" xfId="116" applyFont="1" applyFill="1" applyBorder="1" applyAlignment="1">
      <alignment horizontal="center"/>
    </xf>
    <xf numFmtId="0" fontId="49" fillId="0" borderId="22" xfId="116" applyFont="1" applyFill="1" applyBorder="1" applyAlignment="1">
      <alignment horizontal="center"/>
    </xf>
    <xf numFmtId="0" fontId="19" fillId="0" borderId="0" xfId="0" applyFont="1"/>
    <xf numFmtId="0" fontId="50" fillId="0" borderId="24" xfId="0" applyFont="1" applyBorder="1" applyAlignment="1">
      <alignment horizontal="center" vertical="top" wrapText="1"/>
    </xf>
    <xf numFmtId="0" fontId="50" fillId="0" borderId="25" xfId="0" applyFont="1" applyBorder="1" applyAlignment="1">
      <alignment horizontal="center" vertical="top" wrapText="1"/>
    </xf>
    <xf numFmtId="0" fontId="50" fillId="0" borderId="26" xfId="0" applyFont="1" applyBorder="1" applyAlignment="1">
      <alignment horizontal="center" vertical="top" wrapText="1"/>
    </xf>
    <xf numFmtId="0" fontId="50" fillId="0" borderId="27" xfId="0" applyFont="1" applyBorder="1" applyAlignment="1">
      <alignment horizontal="center" vertical="top" wrapText="1"/>
    </xf>
    <xf numFmtId="0" fontId="50" fillId="0" borderId="0" xfId="0" applyFont="1" applyBorder="1" applyAlignment="1">
      <alignment horizontal="center" vertical="top" wrapText="1"/>
    </xf>
    <xf numFmtId="0" fontId="50" fillId="0" borderId="28" xfId="0" applyFont="1" applyBorder="1" applyAlignment="1">
      <alignment horizontal="center" vertical="top" wrapText="1"/>
    </xf>
    <xf numFmtId="0" fontId="50" fillId="0" borderId="29" xfId="0" applyFont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30" xfId="0" applyFont="1" applyBorder="1" applyAlignment="1">
      <alignment horizontal="center" vertical="top" wrapText="1"/>
    </xf>
    <xf numFmtId="0" fontId="51" fillId="0" borderId="22" xfId="0" applyFont="1" applyBorder="1" applyAlignment="1"/>
    <xf numFmtId="0" fontId="0" fillId="0" borderId="22" xfId="0" applyBorder="1" applyAlignment="1"/>
  </cellXfs>
  <cellStyles count="11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8%20Solicitations/COMPLETED%2009-01-17%20THRU%2005-18-18/RFP730-18010%20Economic%20Impact%20Study%20-%20College%20of%20Technology/Evaluation%20Matrix%20RFP730-18010%20Economic%20Impact%20Study%20-%20College%20of%20Technolog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RFP730-18010 Economic Impact Study - College of Technology </v>
          </cell>
        </row>
      </sheetData>
      <sheetData sheetId="1">
        <row r="4">
          <cell r="A4" t="str">
            <v>Angeloueconomics</v>
          </cell>
        </row>
        <row r="5">
          <cell r="A5" t="str">
            <v>C.C.M. Economics LLC</v>
          </cell>
        </row>
        <row r="6">
          <cell r="A6" t="str">
            <v>CHMURA Economics &amp; Analytics</v>
          </cell>
        </row>
        <row r="7">
          <cell r="A7" t="str">
            <v>EMSI</v>
          </cell>
        </row>
        <row r="8">
          <cell r="A8" t="str">
            <v>Jack Faucett Associates</v>
          </cell>
        </row>
        <row r="9">
          <cell r="A9" t="str">
            <v>The Research Associates</v>
          </cell>
        </row>
        <row r="10">
          <cell r="A10" t="str">
            <v>TXP, Inc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G28" sqref="G28:H28"/>
    </sheetView>
  </sheetViews>
  <sheetFormatPr defaultRowHeight="12.75" x14ac:dyDescent="0.2"/>
  <cols>
    <col min="7" max="7" width="9.140625" style="18"/>
  </cols>
  <sheetData>
    <row r="1" spans="1:11" ht="15.75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11" ht="15.75" x14ac:dyDescent="0.25">
      <c r="A2" s="13"/>
      <c r="B2" s="12"/>
      <c r="C2" s="35" t="s">
        <v>5</v>
      </c>
      <c r="D2" s="35"/>
      <c r="E2" s="35"/>
      <c r="F2" s="35"/>
      <c r="G2" s="35"/>
      <c r="H2" s="12"/>
    </row>
    <row r="3" spans="1:11" x14ac:dyDescent="0.2">
      <c r="A3" s="36" t="s">
        <v>11</v>
      </c>
      <c r="B3" s="36"/>
      <c r="C3" s="36"/>
      <c r="D3" s="36"/>
      <c r="E3" s="21" t="s">
        <v>12</v>
      </c>
      <c r="F3" s="22" t="s">
        <v>13</v>
      </c>
      <c r="G3" s="22" t="s">
        <v>14</v>
      </c>
      <c r="H3" s="23" t="s">
        <v>15</v>
      </c>
    </row>
    <row r="4" spans="1:11" x14ac:dyDescent="0.2">
      <c r="A4" s="33" t="s">
        <v>22</v>
      </c>
      <c r="B4" s="33"/>
      <c r="C4" s="33"/>
      <c r="D4" s="33"/>
      <c r="E4" s="27">
        <v>0</v>
      </c>
      <c r="F4" s="27">
        <v>16.8</v>
      </c>
      <c r="G4" s="27">
        <v>11.399999999999999</v>
      </c>
      <c r="H4" s="24">
        <f t="shared" ref="H4:H10" si="0">SUM(E4:G4)</f>
        <v>28.2</v>
      </c>
    </row>
    <row r="5" spans="1:11" x14ac:dyDescent="0.2">
      <c r="A5" s="33" t="s">
        <v>23</v>
      </c>
      <c r="B5" s="33"/>
      <c r="C5" s="33"/>
      <c r="D5" s="33"/>
      <c r="E5" s="27">
        <v>0</v>
      </c>
      <c r="F5" s="27">
        <v>12.600000000000001</v>
      </c>
      <c r="G5" s="27">
        <v>15.2</v>
      </c>
      <c r="H5" s="24">
        <f t="shared" si="0"/>
        <v>27.8</v>
      </c>
      <c r="K5" s="18"/>
    </row>
    <row r="6" spans="1:11" x14ac:dyDescent="0.2">
      <c r="A6" s="33" t="s">
        <v>24</v>
      </c>
      <c r="B6" s="33"/>
      <c r="C6" s="33"/>
      <c r="D6" s="33"/>
      <c r="E6" s="27">
        <v>0</v>
      </c>
      <c r="F6" s="27">
        <v>16.8</v>
      </c>
      <c r="G6" s="27">
        <v>15.2</v>
      </c>
      <c r="H6" s="24">
        <f t="shared" si="0"/>
        <v>32</v>
      </c>
    </row>
    <row r="7" spans="1:11" x14ac:dyDescent="0.2">
      <c r="A7" s="33" t="s">
        <v>25</v>
      </c>
      <c r="B7" s="33"/>
      <c r="C7" s="33"/>
      <c r="D7" s="33"/>
      <c r="E7" s="27">
        <v>0</v>
      </c>
      <c r="F7" s="27">
        <v>12.600000000000001</v>
      </c>
      <c r="G7" s="27">
        <v>11.399999999999999</v>
      </c>
      <c r="H7" s="24">
        <f t="shared" si="0"/>
        <v>24</v>
      </c>
    </row>
    <row r="8" spans="1:11" x14ac:dyDescent="0.2">
      <c r="A8" s="33" t="s">
        <v>26</v>
      </c>
      <c r="B8" s="33"/>
      <c r="C8" s="33"/>
      <c r="D8" s="33"/>
      <c r="E8" s="27">
        <v>0</v>
      </c>
      <c r="F8" s="27">
        <v>16.8</v>
      </c>
      <c r="G8" s="27">
        <v>15.2</v>
      </c>
      <c r="H8" s="24">
        <f t="shared" si="0"/>
        <v>32</v>
      </c>
    </row>
    <row r="9" spans="1:11" x14ac:dyDescent="0.2">
      <c r="A9" s="33" t="s">
        <v>27</v>
      </c>
      <c r="B9" s="33"/>
      <c r="C9" s="33"/>
      <c r="D9" s="33"/>
      <c r="E9" s="27">
        <v>0</v>
      </c>
      <c r="F9" s="27">
        <v>16.8</v>
      </c>
      <c r="G9" s="27">
        <v>15.2</v>
      </c>
      <c r="H9" s="24">
        <f t="shared" si="0"/>
        <v>32</v>
      </c>
    </row>
    <row r="10" spans="1:11" x14ac:dyDescent="0.2">
      <c r="A10" s="33" t="s">
        <v>28</v>
      </c>
      <c r="B10" s="33"/>
      <c r="C10" s="33"/>
      <c r="D10" s="33"/>
      <c r="E10" s="27">
        <v>0</v>
      </c>
      <c r="F10" s="27">
        <v>16.8</v>
      </c>
      <c r="G10" s="27">
        <v>7.6</v>
      </c>
      <c r="H10" s="24">
        <f t="shared" si="0"/>
        <v>24.4</v>
      </c>
    </row>
  </sheetData>
  <mergeCells count="10">
    <mergeCell ref="A9:D9"/>
    <mergeCell ref="A10:D10"/>
    <mergeCell ref="A1:H1"/>
    <mergeCell ref="C2:G2"/>
    <mergeCell ref="A3:D3"/>
    <mergeCell ref="A6:D6"/>
    <mergeCell ref="A5:D5"/>
    <mergeCell ref="A4:D4"/>
    <mergeCell ref="A7:D7"/>
    <mergeCell ref="A8:D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tabSelected="1" zoomScaleNormal="100" workbookViewId="0">
      <selection activeCell="H30" sqref="H30"/>
    </sheetView>
  </sheetViews>
  <sheetFormatPr defaultRowHeight="12.75" x14ac:dyDescent="0.2"/>
  <cols>
    <col min="1" max="1" width="2" style="26" customWidth="1"/>
    <col min="2" max="2" width="38" style="26" bestFit="1" customWidth="1"/>
    <col min="3" max="3" width="12" style="26" customWidth="1"/>
    <col min="4" max="5" width="10.7109375" style="26" customWidth="1"/>
    <col min="6" max="6" width="12.140625" style="26" customWidth="1"/>
    <col min="7" max="8" width="10.42578125" style="26" customWidth="1"/>
    <col min="9" max="9" width="11.42578125" style="26" customWidth="1"/>
    <col min="10" max="11" width="9" style="26" customWidth="1"/>
    <col min="12" max="16384" width="9.140625" style="26"/>
  </cols>
  <sheetData>
    <row r="1" spans="2:13" ht="15.75" x14ac:dyDescent="0.25">
      <c r="B1" s="39" t="s">
        <v>29</v>
      </c>
      <c r="C1" s="39"/>
      <c r="D1" s="39"/>
      <c r="E1" s="40" t="str">
        <f>[1]Cover!A6</f>
        <v xml:space="preserve">RFP730-18010 Economic Impact Study - College of Technology </v>
      </c>
      <c r="F1" s="40"/>
      <c r="G1" s="40"/>
      <c r="H1" s="40"/>
      <c r="I1" s="40"/>
      <c r="J1" s="40"/>
      <c r="K1" s="40"/>
      <c r="L1" s="40"/>
      <c r="M1" s="40"/>
    </row>
    <row r="2" spans="2:13" ht="15.75" customHeight="1" x14ac:dyDescent="0.25">
      <c r="C2" s="40"/>
      <c r="D2" s="40"/>
      <c r="E2" s="40"/>
      <c r="F2" s="40"/>
      <c r="G2" s="40"/>
    </row>
    <row r="3" spans="2:13" ht="15" customHeight="1" x14ac:dyDescent="0.2">
      <c r="B3" s="41" t="s">
        <v>30</v>
      </c>
      <c r="C3" s="42">
        <f>[1]Cover!E13</f>
        <v>0</v>
      </c>
      <c r="D3" s="42"/>
      <c r="E3" s="42"/>
      <c r="F3" s="42"/>
    </row>
    <row r="4" spans="2:13" ht="15" customHeight="1" x14ac:dyDescent="0.2">
      <c r="F4" s="1"/>
    </row>
    <row r="5" spans="2:13" ht="15.75" x14ac:dyDescent="0.25">
      <c r="B5" s="1"/>
      <c r="C5" s="43" t="s">
        <v>31</v>
      </c>
      <c r="D5" s="43"/>
      <c r="E5" s="43"/>
      <c r="F5" s="43" t="s">
        <v>13</v>
      </c>
      <c r="G5" s="43"/>
      <c r="H5" s="43"/>
      <c r="I5" s="43" t="s">
        <v>14</v>
      </c>
      <c r="J5" s="43"/>
      <c r="K5" s="43"/>
    </row>
    <row r="6" spans="2:13" s="48" customFormat="1" ht="108" customHeight="1" x14ac:dyDescent="0.2">
      <c r="B6" s="44"/>
      <c r="C6" s="45" t="s">
        <v>47</v>
      </c>
      <c r="D6" s="45"/>
      <c r="E6" s="45"/>
      <c r="F6" s="46" t="s">
        <v>32</v>
      </c>
      <c r="G6" s="46"/>
      <c r="H6" s="46"/>
      <c r="I6" s="46" t="s">
        <v>33</v>
      </c>
      <c r="J6" s="46"/>
      <c r="K6" s="46"/>
      <c r="L6" s="47" t="s">
        <v>34</v>
      </c>
    </row>
    <row r="7" spans="2:13" x14ac:dyDescent="0.2">
      <c r="B7" s="49" t="s">
        <v>11</v>
      </c>
      <c r="C7" s="50" t="s">
        <v>35</v>
      </c>
      <c r="D7" s="51" t="s">
        <v>36</v>
      </c>
      <c r="E7" s="50" t="s">
        <v>37</v>
      </c>
      <c r="F7" s="52" t="s">
        <v>35</v>
      </c>
      <c r="G7" s="53" t="s">
        <v>36</v>
      </c>
      <c r="H7" s="52" t="s">
        <v>37</v>
      </c>
      <c r="I7" s="52" t="s">
        <v>35</v>
      </c>
      <c r="J7" s="53" t="s">
        <v>36</v>
      </c>
      <c r="K7" s="52" t="s">
        <v>37</v>
      </c>
      <c r="L7" s="54"/>
    </row>
    <row r="8" spans="2:13" x14ac:dyDescent="0.2">
      <c r="B8" s="55" t="str">
        <f>'[1]RFP Submittal'!A4</f>
        <v>Angeloueconomics</v>
      </c>
      <c r="C8" s="56"/>
      <c r="D8" s="57">
        <v>12</v>
      </c>
      <c r="E8" s="58">
        <f>C8*D8</f>
        <v>0</v>
      </c>
      <c r="F8" s="56"/>
      <c r="G8" s="59">
        <v>4.2</v>
      </c>
      <c r="H8" s="54">
        <f>F8*G8</f>
        <v>0</v>
      </c>
      <c r="I8" s="56"/>
      <c r="J8" s="59">
        <v>3.8</v>
      </c>
      <c r="K8" s="54">
        <f>I8*J8</f>
        <v>0</v>
      </c>
      <c r="L8" s="54">
        <f>SUM(E8+H8+K8)</f>
        <v>0</v>
      </c>
    </row>
    <row r="9" spans="2:13" x14ac:dyDescent="0.2">
      <c r="B9" s="55" t="str">
        <f>'[1]RFP Submittal'!A5</f>
        <v>C.C.M. Economics LLC</v>
      </c>
      <c r="C9" s="56"/>
      <c r="D9" s="57">
        <v>12</v>
      </c>
      <c r="E9" s="58">
        <f t="shared" ref="E9:E14" si="0">C9*D9</f>
        <v>0</v>
      </c>
      <c r="F9" s="56"/>
      <c r="G9" s="59">
        <v>4.2</v>
      </c>
      <c r="H9" s="54">
        <f t="shared" ref="H9:H14" si="1">F9*G9</f>
        <v>0</v>
      </c>
      <c r="I9" s="56"/>
      <c r="J9" s="59">
        <v>3.8</v>
      </c>
      <c r="K9" s="54">
        <f t="shared" ref="K9:K14" si="2">I9*J9</f>
        <v>0</v>
      </c>
      <c r="L9" s="54">
        <f t="shared" ref="L9:L14" si="3">SUM(E9+H9+K9)</f>
        <v>0</v>
      </c>
    </row>
    <row r="10" spans="2:13" x14ac:dyDescent="0.2">
      <c r="B10" s="55" t="str">
        <f>'[1]RFP Submittal'!A6</f>
        <v>CHMURA Economics &amp; Analytics</v>
      </c>
      <c r="C10" s="56"/>
      <c r="D10" s="57">
        <v>12</v>
      </c>
      <c r="E10" s="58">
        <f t="shared" si="0"/>
        <v>0</v>
      </c>
      <c r="F10" s="56"/>
      <c r="G10" s="59">
        <v>4.2</v>
      </c>
      <c r="H10" s="54">
        <f t="shared" si="1"/>
        <v>0</v>
      </c>
      <c r="I10" s="56"/>
      <c r="J10" s="59">
        <v>3.8</v>
      </c>
      <c r="K10" s="54">
        <f t="shared" si="2"/>
        <v>0</v>
      </c>
      <c r="L10" s="54">
        <f t="shared" si="3"/>
        <v>0</v>
      </c>
    </row>
    <row r="11" spans="2:13" x14ac:dyDescent="0.2">
      <c r="B11" s="55" t="str">
        <f>'[1]RFP Submittal'!A7</f>
        <v>EMSI</v>
      </c>
      <c r="C11" s="56"/>
      <c r="D11" s="57">
        <v>12</v>
      </c>
      <c r="E11" s="58">
        <f t="shared" si="0"/>
        <v>0</v>
      </c>
      <c r="F11" s="56"/>
      <c r="G11" s="59">
        <v>4.2</v>
      </c>
      <c r="H11" s="54">
        <f t="shared" si="1"/>
        <v>0</v>
      </c>
      <c r="I11" s="56"/>
      <c r="J11" s="59">
        <v>3.8</v>
      </c>
      <c r="K11" s="54">
        <f t="shared" si="2"/>
        <v>0</v>
      </c>
      <c r="L11" s="54">
        <f t="shared" si="3"/>
        <v>0</v>
      </c>
    </row>
    <row r="12" spans="2:13" x14ac:dyDescent="0.2">
      <c r="B12" s="55" t="str">
        <f>'[1]RFP Submittal'!A8</f>
        <v>Jack Faucett Associates</v>
      </c>
      <c r="C12" s="56"/>
      <c r="D12" s="57">
        <v>12</v>
      </c>
      <c r="E12" s="58">
        <f t="shared" si="0"/>
        <v>0</v>
      </c>
      <c r="F12" s="56"/>
      <c r="G12" s="59">
        <v>4.2</v>
      </c>
      <c r="H12" s="54">
        <f t="shared" si="1"/>
        <v>0</v>
      </c>
      <c r="I12" s="56"/>
      <c r="J12" s="59">
        <v>3.8</v>
      </c>
      <c r="K12" s="54">
        <f t="shared" si="2"/>
        <v>0</v>
      </c>
      <c r="L12" s="54">
        <f t="shared" si="3"/>
        <v>0</v>
      </c>
    </row>
    <row r="13" spans="2:13" x14ac:dyDescent="0.2">
      <c r="B13" s="55" t="str">
        <f>'[1]RFP Submittal'!A9</f>
        <v>The Research Associates</v>
      </c>
      <c r="C13" s="56"/>
      <c r="D13" s="57">
        <v>12</v>
      </c>
      <c r="E13" s="58">
        <f t="shared" si="0"/>
        <v>0</v>
      </c>
      <c r="F13" s="56"/>
      <c r="G13" s="59">
        <v>4.2</v>
      </c>
      <c r="H13" s="54">
        <f t="shared" si="1"/>
        <v>0</v>
      </c>
      <c r="I13" s="56"/>
      <c r="J13" s="59">
        <v>3.8</v>
      </c>
      <c r="K13" s="54">
        <f t="shared" si="2"/>
        <v>0</v>
      </c>
      <c r="L13" s="54">
        <f t="shared" si="3"/>
        <v>0</v>
      </c>
    </row>
    <row r="14" spans="2:13" x14ac:dyDescent="0.2">
      <c r="B14" s="55" t="str">
        <f>'[1]RFP Submittal'!A10</f>
        <v>TXP, Inc</v>
      </c>
      <c r="C14" s="56"/>
      <c r="D14" s="57">
        <v>12</v>
      </c>
      <c r="E14" s="58">
        <f t="shared" si="0"/>
        <v>0</v>
      </c>
      <c r="F14" s="56"/>
      <c r="G14" s="59">
        <v>4.2</v>
      </c>
      <c r="H14" s="54">
        <f t="shared" si="1"/>
        <v>0</v>
      </c>
      <c r="I14" s="56"/>
      <c r="J14" s="59">
        <v>3.8</v>
      </c>
      <c r="K14" s="54">
        <f t="shared" si="2"/>
        <v>0</v>
      </c>
      <c r="L14" s="54">
        <f t="shared" si="3"/>
        <v>0</v>
      </c>
    </row>
    <row r="15" spans="2:13" x14ac:dyDescent="0.2"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2:13" x14ac:dyDescent="0.2">
      <c r="B16" s="61" t="s">
        <v>38</v>
      </c>
      <c r="C16" s="62"/>
      <c r="D16" s="62"/>
      <c r="E16" s="63"/>
      <c r="F16" s="60"/>
      <c r="G16" s="60" t="s">
        <v>39</v>
      </c>
      <c r="H16" s="60"/>
      <c r="I16" s="60"/>
      <c r="J16" s="60"/>
      <c r="K16" s="60"/>
      <c r="L16" s="60"/>
    </row>
    <row r="17" spans="2:12" x14ac:dyDescent="0.2">
      <c r="B17" s="64"/>
      <c r="C17" s="65"/>
      <c r="D17" s="65"/>
      <c r="E17" s="66"/>
      <c r="F17" s="60"/>
      <c r="G17" s="60" t="s">
        <v>40</v>
      </c>
      <c r="H17" s="60"/>
      <c r="I17" s="60"/>
      <c r="J17" s="60"/>
      <c r="K17" s="60"/>
      <c r="L17" s="60"/>
    </row>
    <row r="18" spans="2:12" x14ac:dyDescent="0.2">
      <c r="B18" s="64"/>
      <c r="C18" s="65"/>
      <c r="D18" s="65"/>
      <c r="E18" s="66"/>
      <c r="F18" s="60"/>
      <c r="G18" s="60"/>
      <c r="H18" s="60"/>
      <c r="I18" s="60"/>
      <c r="J18" s="60"/>
      <c r="K18" s="60"/>
      <c r="L18" s="60"/>
    </row>
    <row r="19" spans="2:12" x14ac:dyDescent="0.2">
      <c r="B19" s="67"/>
      <c r="C19" s="68"/>
      <c r="D19" s="68"/>
      <c r="E19" s="69"/>
      <c r="F19" s="60"/>
      <c r="G19" s="60"/>
      <c r="H19" s="60"/>
      <c r="I19" s="60"/>
      <c r="J19" s="60"/>
      <c r="K19" s="60"/>
      <c r="L19" s="60"/>
    </row>
    <row r="21" spans="2:12" x14ac:dyDescent="0.2">
      <c r="B21" s="70" t="s">
        <v>41</v>
      </c>
      <c r="C21" s="71"/>
      <c r="D21" s="71"/>
      <c r="E21" s="71"/>
    </row>
    <row r="22" spans="2:12" x14ac:dyDescent="0.2">
      <c r="B22" s="70" t="s">
        <v>42</v>
      </c>
      <c r="C22" s="71"/>
      <c r="D22" s="71"/>
      <c r="E22" s="71"/>
    </row>
    <row r="23" spans="2:12" x14ac:dyDescent="0.2">
      <c r="B23" s="70" t="s">
        <v>43</v>
      </c>
      <c r="C23" s="71"/>
      <c r="D23" s="71"/>
      <c r="E23" s="71"/>
    </row>
    <row r="24" spans="2:12" x14ac:dyDescent="0.2">
      <c r="B24" s="70" t="s">
        <v>44</v>
      </c>
      <c r="C24" s="71"/>
      <c r="D24" s="71"/>
      <c r="E24" s="71"/>
    </row>
    <row r="25" spans="2:12" x14ac:dyDescent="0.2">
      <c r="B25" s="70" t="s">
        <v>45</v>
      </c>
      <c r="C25" s="71"/>
      <c r="D25" s="71"/>
      <c r="E25" s="71"/>
    </row>
    <row r="26" spans="2:12" x14ac:dyDescent="0.2">
      <c r="B26" s="70" t="s">
        <v>46</v>
      </c>
      <c r="C26" s="71"/>
      <c r="D26" s="71"/>
      <c r="E26" s="71"/>
    </row>
  </sheetData>
  <mergeCells count="15">
    <mergeCell ref="B26:E26"/>
    <mergeCell ref="B16:E19"/>
    <mergeCell ref="B21:E21"/>
    <mergeCell ref="B22:E22"/>
    <mergeCell ref="B23:E23"/>
    <mergeCell ref="B24:E24"/>
    <mergeCell ref="B25:E25"/>
    <mergeCell ref="B1:D1"/>
    <mergeCell ref="C3:F3"/>
    <mergeCell ref="C5:E5"/>
    <mergeCell ref="F5:H5"/>
    <mergeCell ref="I5:K5"/>
    <mergeCell ref="C6:E6"/>
    <mergeCell ref="F6:H6"/>
    <mergeCell ref="I6:K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75" x14ac:dyDescent="0.25">
      <c r="A2" s="13"/>
      <c r="B2" s="12"/>
      <c r="C2" s="35" t="s">
        <v>6</v>
      </c>
      <c r="D2" s="35"/>
      <c r="E2" s="35"/>
      <c r="F2" s="35"/>
      <c r="G2" s="35"/>
      <c r="H2" s="12"/>
    </row>
    <row r="3" spans="1:8" x14ac:dyDescent="0.2">
      <c r="A3" s="36" t="s">
        <v>11</v>
      </c>
      <c r="B3" s="36"/>
      <c r="C3" s="36"/>
      <c r="D3" s="36"/>
      <c r="E3" s="21" t="s">
        <v>12</v>
      </c>
      <c r="F3" s="22" t="s">
        <v>13</v>
      </c>
      <c r="G3" s="22" t="s">
        <v>14</v>
      </c>
      <c r="H3" s="23" t="s">
        <v>15</v>
      </c>
    </row>
    <row r="4" spans="1:8" x14ac:dyDescent="0.2">
      <c r="A4" s="33" t="s">
        <v>22</v>
      </c>
      <c r="B4" s="33"/>
      <c r="C4" s="33"/>
      <c r="D4" s="33"/>
      <c r="E4" s="28">
        <v>0</v>
      </c>
      <c r="F4" s="28">
        <v>8.4</v>
      </c>
      <c r="G4" s="28">
        <v>7.6</v>
      </c>
      <c r="H4" s="24">
        <f t="shared" ref="H4:H10" si="0">SUM(E4:G4)</f>
        <v>16</v>
      </c>
    </row>
    <row r="5" spans="1:8" x14ac:dyDescent="0.2">
      <c r="A5" s="33" t="s">
        <v>23</v>
      </c>
      <c r="B5" s="33"/>
      <c r="C5" s="33"/>
      <c r="D5" s="33"/>
      <c r="E5" s="28">
        <v>0</v>
      </c>
      <c r="F5" s="28">
        <v>12.600000000000001</v>
      </c>
      <c r="G5" s="28">
        <v>11.399999999999999</v>
      </c>
      <c r="H5" s="24">
        <f t="shared" si="0"/>
        <v>24</v>
      </c>
    </row>
    <row r="6" spans="1:8" x14ac:dyDescent="0.2">
      <c r="A6" s="33" t="s">
        <v>24</v>
      </c>
      <c r="B6" s="33"/>
      <c r="C6" s="33"/>
      <c r="D6" s="33"/>
      <c r="E6" s="28">
        <v>0</v>
      </c>
      <c r="F6" s="28">
        <v>21</v>
      </c>
      <c r="G6" s="28">
        <v>19</v>
      </c>
      <c r="H6" s="24">
        <f t="shared" si="0"/>
        <v>40</v>
      </c>
    </row>
    <row r="7" spans="1:8" x14ac:dyDescent="0.2">
      <c r="A7" s="33" t="s">
        <v>25</v>
      </c>
      <c r="B7" s="33"/>
      <c r="C7" s="33"/>
      <c r="D7" s="33"/>
      <c r="E7" s="28">
        <v>0</v>
      </c>
      <c r="F7" s="28">
        <v>12.600000000000001</v>
      </c>
      <c r="G7" s="28">
        <v>7.6</v>
      </c>
      <c r="H7" s="24">
        <f t="shared" si="0"/>
        <v>20.200000000000003</v>
      </c>
    </row>
    <row r="8" spans="1:8" x14ac:dyDescent="0.2">
      <c r="A8" s="33" t="s">
        <v>26</v>
      </c>
      <c r="B8" s="33"/>
      <c r="C8" s="33"/>
      <c r="D8" s="33"/>
      <c r="E8" s="28">
        <v>0</v>
      </c>
      <c r="F8" s="28">
        <v>12.600000000000001</v>
      </c>
      <c r="G8" s="28">
        <v>7.6</v>
      </c>
      <c r="H8" s="24">
        <f t="shared" si="0"/>
        <v>20.200000000000003</v>
      </c>
    </row>
    <row r="9" spans="1:8" x14ac:dyDescent="0.2">
      <c r="A9" s="33" t="s">
        <v>27</v>
      </c>
      <c r="B9" s="33"/>
      <c r="C9" s="33"/>
      <c r="D9" s="33"/>
      <c r="E9" s="28">
        <v>0</v>
      </c>
      <c r="F9" s="28">
        <v>21</v>
      </c>
      <c r="G9" s="28">
        <v>19</v>
      </c>
      <c r="H9" s="24">
        <f t="shared" si="0"/>
        <v>40</v>
      </c>
    </row>
    <row r="10" spans="1:8" x14ac:dyDescent="0.2">
      <c r="A10" s="33" t="s">
        <v>28</v>
      </c>
      <c r="B10" s="33"/>
      <c r="C10" s="33"/>
      <c r="D10" s="33"/>
      <c r="E10" s="28">
        <v>0</v>
      </c>
      <c r="F10" s="28">
        <v>16.8</v>
      </c>
      <c r="G10" s="28">
        <v>15.2</v>
      </c>
      <c r="H10" s="24">
        <f t="shared" si="0"/>
        <v>32</v>
      </c>
    </row>
  </sheetData>
  <mergeCells count="10">
    <mergeCell ref="A9:D9"/>
    <mergeCell ref="A10:D10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3" sqref="A3:D3"/>
    </sheetView>
  </sheetViews>
  <sheetFormatPr defaultRowHeight="12.75" x14ac:dyDescent="0.2"/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9" ht="15.75" x14ac:dyDescent="0.25">
      <c r="A2" s="13"/>
      <c r="B2" s="12"/>
      <c r="C2" s="35" t="s">
        <v>7</v>
      </c>
      <c r="D2" s="35"/>
      <c r="E2" s="35"/>
      <c r="F2" s="35"/>
      <c r="G2" s="35"/>
      <c r="H2" s="12"/>
    </row>
    <row r="3" spans="1:9" x14ac:dyDescent="0.2">
      <c r="A3" s="36" t="s">
        <v>11</v>
      </c>
      <c r="B3" s="36"/>
      <c r="C3" s="36"/>
      <c r="D3" s="36"/>
      <c r="E3" s="21" t="s">
        <v>12</v>
      </c>
      <c r="F3" s="22" t="s">
        <v>13</v>
      </c>
      <c r="G3" s="22" t="s">
        <v>14</v>
      </c>
      <c r="H3" s="23" t="s">
        <v>15</v>
      </c>
      <c r="I3" s="26"/>
    </row>
    <row r="4" spans="1:9" x14ac:dyDescent="0.2">
      <c r="A4" s="33" t="s">
        <v>22</v>
      </c>
      <c r="B4" s="33"/>
      <c r="C4" s="33"/>
      <c r="D4" s="33"/>
      <c r="E4" s="29">
        <v>0</v>
      </c>
      <c r="F4" s="29">
        <v>18.900000000000002</v>
      </c>
      <c r="G4" s="29">
        <v>17.099999999999998</v>
      </c>
      <c r="H4" s="24">
        <f t="shared" ref="H4:H10" si="0">SUM(E4:G4)</f>
        <v>36</v>
      </c>
      <c r="I4" s="26"/>
    </row>
    <row r="5" spans="1:9" x14ac:dyDescent="0.2">
      <c r="A5" s="33" t="s">
        <v>23</v>
      </c>
      <c r="B5" s="33"/>
      <c r="C5" s="33"/>
      <c r="D5" s="33"/>
      <c r="E5" s="29">
        <v>0</v>
      </c>
      <c r="F5" s="29">
        <v>12.600000000000001</v>
      </c>
      <c r="G5" s="29">
        <v>11.399999999999999</v>
      </c>
      <c r="H5" s="24">
        <f t="shared" si="0"/>
        <v>24</v>
      </c>
      <c r="I5" s="26"/>
    </row>
    <row r="6" spans="1:9" x14ac:dyDescent="0.2">
      <c r="A6" s="33" t="s">
        <v>24</v>
      </c>
      <c r="B6" s="33"/>
      <c r="C6" s="33"/>
      <c r="D6" s="33"/>
      <c r="E6" s="29">
        <v>0</v>
      </c>
      <c r="F6" s="29">
        <v>16.8</v>
      </c>
      <c r="G6" s="29">
        <v>15.2</v>
      </c>
      <c r="H6" s="24">
        <f t="shared" si="0"/>
        <v>32</v>
      </c>
      <c r="I6" s="26"/>
    </row>
    <row r="7" spans="1:9" x14ac:dyDescent="0.2">
      <c r="A7" s="33" t="s">
        <v>25</v>
      </c>
      <c r="B7" s="33"/>
      <c r="C7" s="33"/>
      <c r="D7" s="33"/>
      <c r="E7" s="29">
        <v>0</v>
      </c>
      <c r="F7" s="29">
        <v>14.700000000000001</v>
      </c>
      <c r="G7" s="29">
        <v>13.299999999999999</v>
      </c>
      <c r="H7" s="24">
        <f t="shared" si="0"/>
        <v>28</v>
      </c>
      <c r="I7" s="26"/>
    </row>
    <row r="8" spans="1:9" x14ac:dyDescent="0.2">
      <c r="A8" s="33" t="s">
        <v>26</v>
      </c>
      <c r="B8" s="33"/>
      <c r="C8" s="33"/>
      <c r="D8" s="33"/>
      <c r="E8" s="29">
        <v>0</v>
      </c>
      <c r="F8" s="29">
        <v>16.8</v>
      </c>
      <c r="G8" s="29">
        <v>15.2</v>
      </c>
      <c r="H8" s="24">
        <f t="shared" si="0"/>
        <v>32</v>
      </c>
      <c r="I8" s="26"/>
    </row>
    <row r="9" spans="1:9" x14ac:dyDescent="0.2">
      <c r="A9" s="33" t="s">
        <v>27</v>
      </c>
      <c r="B9" s="33"/>
      <c r="C9" s="33"/>
      <c r="D9" s="33"/>
      <c r="E9" s="29">
        <v>0</v>
      </c>
      <c r="F9" s="29">
        <v>14.700000000000001</v>
      </c>
      <c r="G9" s="29">
        <v>15.2</v>
      </c>
      <c r="H9" s="24">
        <f t="shared" si="0"/>
        <v>29.9</v>
      </c>
      <c r="I9" s="26"/>
    </row>
    <row r="10" spans="1:9" x14ac:dyDescent="0.2">
      <c r="A10" s="33" t="s">
        <v>28</v>
      </c>
      <c r="B10" s="33"/>
      <c r="C10" s="33"/>
      <c r="D10" s="33"/>
      <c r="E10" s="29">
        <v>0</v>
      </c>
      <c r="F10" s="29">
        <v>16.8</v>
      </c>
      <c r="G10" s="29">
        <v>13.299999999999999</v>
      </c>
      <c r="H10" s="24">
        <f t="shared" si="0"/>
        <v>30.1</v>
      </c>
      <c r="I10" s="26"/>
    </row>
  </sheetData>
  <mergeCells count="10">
    <mergeCell ref="A9:D9"/>
    <mergeCell ref="A10:D10"/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I10"/>
  <sheetViews>
    <sheetView workbookViewId="0">
      <selection activeCell="A3" sqref="A3:D3"/>
    </sheetView>
  </sheetViews>
  <sheetFormatPr defaultRowHeight="12.75" x14ac:dyDescent="0.2"/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9" ht="15.75" x14ac:dyDescent="0.25">
      <c r="A2" s="15"/>
      <c r="B2" s="14"/>
      <c r="C2" s="35" t="s">
        <v>8</v>
      </c>
      <c r="D2" s="35"/>
      <c r="E2" s="35"/>
      <c r="F2" s="35"/>
      <c r="G2" s="35"/>
      <c r="H2" s="14"/>
    </row>
    <row r="3" spans="1:9" x14ac:dyDescent="0.2">
      <c r="A3" s="36" t="s">
        <v>11</v>
      </c>
      <c r="B3" s="36"/>
      <c r="C3" s="36"/>
      <c r="D3" s="36"/>
      <c r="E3" s="21" t="s">
        <v>12</v>
      </c>
      <c r="F3" s="22" t="s">
        <v>13</v>
      </c>
      <c r="G3" s="22" t="s">
        <v>14</v>
      </c>
      <c r="H3" s="23" t="s">
        <v>15</v>
      </c>
      <c r="I3" s="26"/>
    </row>
    <row r="4" spans="1:9" x14ac:dyDescent="0.2">
      <c r="A4" s="33" t="s">
        <v>22</v>
      </c>
      <c r="B4" s="33"/>
      <c r="C4" s="33"/>
      <c r="D4" s="33"/>
      <c r="E4" s="30">
        <v>0</v>
      </c>
      <c r="F4" s="30">
        <v>18.900000000000002</v>
      </c>
      <c r="G4" s="30">
        <v>17.86</v>
      </c>
      <c r="H4" s="24">
        <f t="shared" ref="H4:H10" si="0">SUM(E4:G4)</f>
        <v>36.760000000000005</v>
      </c>
      <c r="I4" s="26"/>
    </row>
    <row r="5" spans="1:9" x14ac:dyDescent="0.2">
      <c r="A5" s="33" t="s">
        <v>23</v>
      </c>
      <c r="B5" s="33"/>
      <c r="C5" s="33"/>
      <c r="D5" s="33"/>
      <c r="E5" s="30">
        <v>0</v>
      </c>
      <c r="F5" s="30">
        <v>9.240000000000002</v>
      </c>
      <c r="G5" s="30">
        <v>11.399999999999999</v>
      </c>
      <c r="H5" s="24">
        <f t="shared" si="0"/>
        <v>20.64</v>
      </c>
      <c r="I5" s="26"/>
    </row>
    <row r="6" spans="1:9" x14ac:dyDescent="0.2">
      <c r="A6" s="33" t="s">
        <v>24</v>
      </c>
      <c r="B6" s="33"/>
      <c r="C6" s="33"/>
      <c r="D6" s="33"/>
      <c r="E6" s="30">
        <v>0</v>
      </c>
      <c r="F6" s="30">
        <v>19.740000000000002</v>
      </c>
      <c r="G6" s="30">
        <v>17.86</v>
      </c>
      <c r="H6" s="24">
        <f t="shared" si="0"/>
        <v>37.6</v>
      </c>
      <c r="I6" s="26"/>
    </row>
    <row r="7" spans="1:9" x14ac:dyDescent="0.2">
      <c r="A7" s="33" t="s">
        <v>25</v>
      </c>
      <c r="B7" s="33"/>
      <c r="C7" s="33"/>
      <c r="D7" s="33"/>
      <c r="E7" s="30">
        <v>0</v>
      </c>
      <c r="F7" s="30">
        <v>14.700000000000001</v>
      </c>
      <c r="G7" s="30">
        <v>15.579999999999998</v>
      </c>
      <c r="H7" s="24">
        <f t="shared" si="0"/>
        <v>30.28</v>
      </c>
      <c r="I7" s="26"/>
    </row>
    <row r="8" spans="1:9" x14ac:dyDescent="0.2">
      <c r="A8" s="33" t="s">
        <v>26</v>
      </c>
      <c r="B8" s="33"/>
      <c r="C8" s="33"/>
      <c r="D8" s="33"/>
      <c r="E8" s="30">
        <v>0</v>
      </c>
      <c r="F8" s="30">
        <v>10.5</v>
      </c>
      <c r="G8" s="30">
        <v>13.299999999999999</v>
      </c>
      <c r="H8" s="24">
        <f t="shared" si="0"/>
        <v>23.799999999999997</v>
      </c>
      <c r="I8" s="26"/>
    </row>
    <row r="9" spans="1:9" x14ac:dyDescent="0.2">
      <c r="A9" s="33" t="s">
        <v>27</v>
      </c>
      <c r="B9" s="33"/>
      <c r="C9" s="33"/>
      <c r="D9" s="33"/>
      <c r="E9" s="30">
        <v>0</v>
      </c>
      <c r="F9" s="30">
        <v>18.900000000000002</v>
      </c>
      <c r="G9" s="30">
        <v>17.86</v>
      </c>
      <c r="H9" s="24">
        <f t="shared" si="0"/>
        <v>36.760000000000005</v>
      </c>
      <c r="I9" s="26"/>
    </row>
    <row r="10" spans="1:9" x14ac:dyDescent="0.2">
      <c r="A10" s="33" t="s">
        <v>28</v>
      </c>
      <c r="B10" s="33"/>
      <c r="C10" s="33"/>
      <c r="D10" s="33"/>
      <c r="E10" s="30">
        <v>0</v>
      </c>
      <c r="F10" s="30">
        <v>14.700000000000001</v>
      </c>
      <c r="G10" s="30">
        <v>14.819999999999999</v>
      </c>
      <c r="H10" s="24">
        <f t="shared" si="0"/>
        <v>29.52</v>
      </c>
      <c r="I10" s="26"/>
    </row>
  </sheetData>
  <mergeCells count="10">
    <mergeCell ref="A9:D9"/>
    <mergeCell ref="A10:D10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3" sqref="A3:D3"/>
    </sheetView>
  </sheetViews>
  <sheetFormatPr defaultRowHeight="12.75" x14ac:dyDescent="0.2"/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9" ht="15.75" x14ac:dyDescent="0.25">
      <c r="A2" s="17"/>
      <c r="B2" s="16"/>
      <c r="C2" s="35" t="s">
        <v>9</v>
      </c>
      <c r="D2" s="35"/>
      <c r="E2" s="35"/>
      <c r="F2" s="35"/>
      <c r="G2" s="35"/>
      <c r="H2" s="16"/>
    </row>
    <row r="3" spans="1:9" x14ac:dyDescent="0.2">
      <c r="A3" s="36" t="s">
        <v>11</v>
      </c>
      <c r="B3" s="36"/>
      <c r="C3" s="36"/>
      <c r="D3" s="36"/>
      <c r="E3" s="21" t="s">
        <v>12</v>
      </c>
      <c r="F3" s="22" t="s">
        <v>13</v>
      </c>
      <c r="G3" s="22" t="s">
        <v>14</v>
      </c>
      <c r="H3" s="23" t="s">
        <v>15</v>
      </c>
      <c r="I3" s="26"/>
    </row>
    <row r="4" spans="1:9" x14ac:dyDescent="0.2">
      <c r="A4" s="33" t="s">
        <v>22</v>
      </c>
      <c r="B4" s="33"/>
      <c r="C4" s="33"/>
      <c r="D4" s="33"/>
      <c r="E4" s="31">
        <v>0</v>
      </c>
      <c r="F4" s="31">
        <v>8.4</v>
      </c>
      <c r="G4" s="31">
        <v>7.6</v>
      </c>
      <c r="H4" s="24">
        <f t="shared" ref="H4:H10" si="0">SUM(E4:G4)</f>
        <v>16</v>
      </c>
      <c r="I4" s="26"/>
    </row>
    <row r="5" spans="1:9" x14ac:dyDescent="0.2">
      <c r="A5" s="33" t="s">
        <v>23</v>
      </c>
      <c r="B5" s="33"/>
      <c r="C5" s="33"/>
      <c r="D5" s="33"/>
      <c r="E5" s="31">
        <v>0</v>
      </c>
      <c r="F5" s="31">
        <v>14.700000000000001</v>
      </c>
      <c r="G5" s="31">
        <v>9.5</v>
      </c>
      <c r="H5" s="24">
        <f t="shared" si="0"/>
        <v>24.200000000000003</v>
      </c>
      <c r="I5" s="26"/>
    </row>
    <row r="6" spans="1:9" x14ac:dyDescent="0.2">
      <c r="A6" s="33" t="s">
        <v>24</v>
      </c>
      <c r="B6" s="33"/>
      <c r="C6" s="33"/>
      <c r="D6" s="33"/>
      <c r="E6" s="31">
        <v>0</v>
      </c>
      <c r="F6" s="31">
        <v>16.8</v>
      </c>
      <c r="G6" s="31">
        <v>11.399999999999999</v>
      </c>
      <c r="H6" s="24">
        <f t="shared" si="0"/>
        <v>28.2</v>
      </c>
      <c r="I6" s="26"/>
    </row>
    <row r="7" spans="1:9" x14ac:dyDescent="0.2">
      <c r="A7" s="33" t="s">
        <v>25</v>
      </c>
      <c r="B7" s="33"/>
      <c r="C7" s="33"/>
      <c r="D7" s="33"/>
      <c r="E7" s="31">
        <v>0</v>
      </c>
      <c r="F7" s="31">
        <v>16.8</v>
      </c>
      <c r="G7" s="31">
        <v>15.2</v>
      </c>
      <c r="H7" s="24">
        <f t="shared" si="0"/>
        <v>32</v>
      </c>
      <c r="I7" s="26"/>
    </row>
    <row r="8" spans="1:9" x14ac:dyDescent="0.2">
      <c r="A8" s="33" t="s">
        <v>26</v>
      </c>
      <c r="B8" s="33"/>
      <c r="C8" s="33"/>
      <c r="D8" s="33"/>
      <c r="E8" s="31">
        <v>0</v>
      </c>
      <c r="F8" s="31">
        <v>16.8</v>
      </c>
      <c r="G8" s="31">
        <v>7.6</v>
      </c>
      <c r="H8" s="24">
        <f t="shared" si="0"/>
        <v>24.4</v>
      </c>
      <c r="I8" s="26"/>
    </row>
    <row r="9" spans="1:9" x14ac:dyDescent="0.2">
      <c r="A9" s="33" t="s">
        <v>27</v>
      </c>
      <c r="B9" s="33"/>
      <c r="C9" s="33"/>
      <c r="D9" s="33"/>
      <c r="E9" s="31">
        <v>0</v>
      </c>
      <c r="F9" s="31">
        <v>8.4</v>
      </c>
      <c r="G9" s="31">
        <v>3.8</v>
      </c>
      <c r="H9" s="24">
        <f t="shared" si="0"/>
        <v>12.2</v>
      </c>
      <c r="I9" s="26"/>
    </row>
    <row r="10" spans="1:9" x14ac:dyDescent="0.2">
      <c r="A10" s="33" t="s">
        <v>28</v>
      </c>
      <c r="B10" s="33"/>
      <c r="C10" s="33"/>
      <c r="D10" s="33"/>
      <c r="E10" s="31">
        <v>0</v>
      </c>
      <c r="F10" s="31">
        <v>18.900000000000002</v>
      </c>
      <c r="G10" s="31">
        <v>17.099999999999998</v>
      </c>
      <c r="H10" s="24">
        <f t="shared" si="0"/>
        <v>36</v>
      </c>
      <c r="I10" s="26"/>
    </row>
  </sheetData>
  <mergeCells count="10">
    <mergeCell ref="A9:D9"/>
    <mergeCell ref="A10:D10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"/>
  <sheetViews>
    <sheetView workbookViewId="0">
      <selection activeCell="D30" sqref="D30"/>
    </sheetView>
  </sheetViews>
  <sheetFormatPr defaultRowHeight="12.75" x14ac:dyDescent="0.2"/>
  <cols>
    <col min="8" max="8" width="18.85546875" bestFit="1" customWidth="1"/>
  </cols>
  <sheetData>
    <row r="1" spans="1:8" ht="15.75" x14ac:dyDescent="0.25">
      <c r="A1" s="34" t="s">
        <v>0</v>
      </c>
      <c r="B1" s="34"/>
      <c r="C1" s="34"/>
      <c r="D1" s="34"/>
      <c r="E1" s="34"/>
      <c r="F1" s="34"/>
      <c r="G1" s="34"/>
    </row>
    <row r="2" spans="1:8" ht="15.75" x14ac:dyDescent="0.25">
      <c r="A2" s="13"/>
      <c r="B2" s="12"/>
      <c r="C2" s="35" t="s">
        <v>10</v>
      </c>
      <c r="D2" s="35"/>
      <c r="E2" s="35"/>
      <c r="F2" s="35"/>
      <c r="G2" s="35"/>
    </row>
    <row r="3" spans="1:8" x14ac:dyDescent="0.2">
      <c r="A3" s="36" t="s">
        <v>11</v>
      </c>
      <c r="B3" s="36"/>
      <c r="C3" s="36"/>
      <c r="D3" s="36"/>
      <c r="E3" s="21" t="s">
        <v>12</v>
      </c>
      <c r="F3" s="22" t="s">
        <v>13</v>
      </c>
      <c r="G3" s="22" t="s">
        <v>14</v>
      </c>
      <c r="H3" s="25" t="s">
        <v>20</v>
      </c>
    </row>
    <row r="4" spans="1:8" x14ac:dyDescent="0.2">
      <c r="A4" s="33" t="s">
        <v>22</v>
      </c>
      <c r="B4" s="33"/>
      <c r="C4" s="33"/>
      <c r="D4" s="33"/>
      <c r="E4" s="32">
        <v>36</v>
      </c>
      <c r="F4" s="32">
        <v>21</v>
      </c>
      <c r="G4" s="32">
        <v>15.2</v>
      </c>
      <c r="H4" s="24">
        <f t="shared" ref="H4:H10" si="0">SUM(F4:G4)</f>
        <v>36.200000000000003</v>
      </c>
    </row>
    <row r="5" spans="1:8" x14ac:dyDescent="0.2">
      <c r="A5" s="33" t="s">
        <v>23</v>
      </c>
      <c r="B5" s="33"/>
      <c r="C5" s="33"/>
      <c r="D5" s="33"/>
      <c r="E5" s="32">
        <v>60</v>
      </c>
      <c r="F5" s="32">
        <v>16.8</v>
      </c>
      <c r="G5" s="32">
        <v>19</v>
      </c>
      <c r="H5" s="24">
        <f t="shared" si="0"/>
        <v>35.799999999999997</v>
      </c>
    </row>
    <row r="6" spans="1:8" x14ac:dyDescent="0.2">
      <c r="A6" s="33" t="s">
        <v>24</v>
      </c>
      <c r="B6" s="33"/>
      <c r="C6" s="33"/>
      <c r="D6" s="33"/>
      <c r="E6" s="32">
        <v>48</v>
      </c>
      <c r="F6" s="32">
        <v>21</v>
      </c>
      <c r="G6" s="32">
        <v>15.2</v>
      </c>
      <c r="H6" s="24">
        <f t="shared" si="0"/>
        <v>36.200000000000003</v>
      </c>
    </row>
    <row r="7" spans="1:8" x14ac:dyDescent="0.2">
      <c r="A7" s="33" t="s">
        <v>25</v>
      </c>
      <c r="B7" s="33"/>
      <c r="C7" s="33"/>
      <c r="D7" s="33"/>
      <c r="E7" s="32">
        <v>48</v>
      </c>
      <c r="F7" s="32">
        <v>21</v>
      </c>
      <c r="G7" s="32">
        <v>19</v>
      </c>
      <c r="H7" s="24">
        <f t="shared" si="0"/>
        <v>40</v>
      </c>
    </row>
    <row r="8" spans="1:8" x14ac:dyDescent="0.2">
      <c r="A8" s="33" t="s">
        <v>26</v>
      </c>
      <c r="B8" s="33"/>
      <c r="C8" s="33"/>
      <c r="D8" s="33"/>
      <c r="E8" s="32">
        <v>48</v>
      </c>
      <c r="F8" s="32">
        <v>16.8</v>
      </c>
      <c r="G8" s="32">
        <v>19</v>
      </c>
      <c r="H8" s="24">
        <f t="shared" si="0"/>
        <v>35.799999999999997</v>
      </c>
    </row>
    <row r="9" spans="1:8" x14ac:dyDescent="0.2">
      <c r="A9" s="33" t="s">
        <v>27</v>
      </c>
      <c r="B9" s="33"/>
      <c r="C9" s="33"/>
      <c r="D9" s="33"/>
      <c r="E9" s="32">
        <v>48</v>
      </c>
      <c r="F9" s="32">
        <v>12.600000000000001</v>
      </c>
      <c r="G9" s="32">
        <v>11.399999999999999</v>
      </c>
      <c r="H9" s="24">
        <f t="shared" si="0"/>
        <v>24</v>
      </c>
    </row>
    <row r="10" spans="1:8" x14ac:dyDescent="0.2">
      <c r="A10" s="33" t="s">
        <v>28</v>
      </c>
      <c r="B10" s="33"/>
      <c r="C10" s="33"/>
      <c r="D10" s="33"/>
      <c r="E10" s="32">
        <v>60</v>
      </c>
      <c r="F10" s="32">
        <v>16.8</v>
      </c>
      <c r="G10" s="32">
        <v>15.2</v>
      </c>
      <c r="H10" s="24">
        <f t="shared" si="0"/>
        <v>32</v>
      </c>
    </row>
  </sheetData>
  <mergeCells count="10">
    <mergeCell ref="A9:D9"/>
    <mergeCell ref="A10:D10"/>
    <mergeCell ref="A1:G1"/>
    <mergeCell ref="C2:G2"/>
    <mergeCell ref="A3:D3"/>
    <mergeCell ref="A6:D6"/>
    <mergeCell ref="A5:D5"/>
    <mergeCell ref="A4:D4"/>
    <mergeCell ref="A7:D7"/>
    <mergeCell ref="A8:D8"/>
  </mergeCells>
  <pageMargins left="0.7" right="0.7" top="0.75" bottom="0.75" header="0.3" footer="0.3"/>
  <pageSetup orientation="portrait" r:id="rId1"/>
  <ignoredErrors>
    <ignoredError sqref="H4:H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5" sqref="G5"/>
    </sheetView>
  </sheetViews>
  <sheetFormatPr defaultRowHeight="15" x14ac:dyDescent="0.2"/>
  <cols>
    <col min="1" max="1" width="42.5703125" style="1" customWidth="1"/>
    <col min="2" max="8" width="7.5703125" style="1" customWidth="1"/>
    <col min="9" max="9" width="10.42578125" style="1" bestFit="1" customWidth="1"/>
    <col min="10" max="10" width="7.5703125" style="1" customWidth="1"/>
    <col min="11" max="11" width="10.42578125" style="1" bestFit="1" customWidth="1"/>
    <col min="12" max="13" width="14.85546875" style="1" customWidth="1"/>
    <col min="14" max="16384" width="9.140625" style="1"/>
  </cols>
  <sheetData>
    <row r="1" spans="1:11" ht="15.75" x14ac:dyDescent="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11" t="s">
        <v>10</v>
      </c>
      <c r="H4" s="5" t="s">
        <v>2</v>
      </c>
      <c r="I4" s="6" t="s">
        <v>4</v>
      </c>
    </row>
    <row r="5" spans="1:11" ht="16.5" customHeight="1" x14ac:dyDescent="0.2">
      <c r="A5" s="8" t="str">
        <f>'6'!A4:D4</f>
        <v>Angeloueconomics</v>
      </c>
      <c r="B5" s="9">
        <f>'1'!H4</f>
        <v>28.2</v>
      </c>
      <c r="C5" s="9">
        <f>'2'!H4</f>
        <v>16</v>
      </c>
      <c r="D5" s="9">
        <f>'3'!H4</f>
        <v>36</v>
      </c>
      <c r="E5" s="9">
        <f>'4'!H4</f>
        <v>36.760000000000005</v>
      </c>
      <c r="F5" s="9">
        <f>'5'!H4</f>
        <v>16</v>
      </c>
      <c r="G5" s="9">
        <f>'6'!H4</f>
        <v>36.200000000000003</v>
      </c>
      <c r="H5" s="9">
        <f t="shared" ref="H5:H11" si="0">AVERAGE(B5:G5)</f>
        <v>28.193333333333339</v>
      </c>
      <c r="I5" s="10">
        <f>RANK(H5,$H$5:$H$11,0)</f>
        <v>5</v>
      </c>
    </row>
    <row r="6" spans="1:11" ht="16.5" customHeight="1" x14ac:dyDescent="0.2">
      <c r="A6" s="8" t="str">
        <f>'6'!A5:D5</f>
        <v>C.C.M. Economics LLC</v>
      </c>
      <c r="B6" s="9">
        <f>'1'!H5</f>
        <v>27.8</v>
      </c>
      <c r="C6" s="9">
        <f>'2'!H5</f>
        <v>24</v>
      </c>
      <c r="D6" s="9">
        <f>'3'!H5</f>
        <v>24</v>
      </c>
      <c r="E6" s="9">
        <f>'4'!H5</f>
        <v>20.64</v>
      </c>
      <c r="F6" s="9">
        <f>'5'!H5</f>
        <v>24.200000000000003</v>
      </c>
      <c r="G6" s="9">
        <f>'6'!H5</f>
        <v>35.799999999999997</v>
      </c>
      <c r="H6" s="9">
        <f t="shared" si="0"/>
        <v>26.073333333333334</v>
      </c>
      <c r="I6" s="10">
        <f t="shared" ref="I6:I11" si="1">RANK(H6,$H$5:$H$11,0)</f>
        <v>7</v>
      </c>
    </row>
    <row r="7" spans="1:11" x14ac:dyDescent="0.2">
      <c r="A7" s="8" t="str">
        <f>'6'!A6:D6</f>
        <v>CHMURA Economics &amp; Analytics</v>
      </c>
      <c r="B7" s="9">
        <f>'1'!H6</f>
        <v>32</v>
      </c>
      <c r="C7" s="9">
        <f>'2'!H6</f>
        <v>40</v>
      </c>
      <c r="D7" s="9">
        <f>'3'!H6</f>
        <v>32</v>
      </c>
      <c r="E7" s="9">
        <f>'4'!H6</f>
        <v>37.6</v>
      </c>
      <c r="F7" s="9">
        <f>'5'!H6</f>
        <v>28.2</v>
      </c>
      <c r="G7" s="9">
        <f>'6'!H6</f>
        <v>36.200000000000003</v>
      </c>
      <c r="H7" s="9">
        <f t="shared" si="0"/>
        <v>34.333333333333336</v>
      </c>
      <c r="I7" s="10">
        <f t="shared" si="1"/>
        <v>1</v>
      </c>
    </row>
    <row r="8" spans="1:11" x14ac:dyDescent="0.2">
      <c r="A8" s="8" t="str">
        <f>'6'!A7:D7</f>
        <v>EMSI</v>
      </c>
      <c r="B8" s="9">
        <f>'1'!H7</f>
        <v>24</v>
      </c>
      <c r="C8" s="9">
        <f>'2'!H7</f>
        <v>20.200000000000003</v>
      </c>
      <c r="D8" s="9">
        <f>'3'!H7</f>
        <v>28</v>
      </c>
      <c r="E8" s="9">
        <f>'4'!H7</f>
        <v>30.28</v>
      </c>
      <c r="F8" s="9">
        <f>'5'!H7</f>
        <v>32</v>
      </c>
      <c r="G8" s="9">
        <f>'6'!H7</f>
        <v>40</v>
      </c>
      <c r="H8" s="9">
        <f t="shared" si="0"/>
        <v>29.080000000000002</v>
      </c>
      <c r="I8" s="10">
        <f t="shared" si="1"/>
        <v>4</v>
      </c>
    </row>
    <row r="9" spans="1:11" x14ac:dyDescent="0.2">
      <c r="A9" s="8" t="str">
        <f>'6'!A8:D8</f>
        <v>Jack Faucett Associates</v>
      </c>
      <c r="B9" s="9">
        <f>'1'!H8</f>
        <v>32</v>
      </c>
      <c r="C9" s="9">
        <f>'2'!H8</f>
        <v>20.200000000000003</v>
      </c>
      <c r="D9" s="9">
        <f>'3'!H8</f>
        <v>32</v>
      </c>
      <c r="E9" s="9">
        <f>'4'!H8</f>
        <v>23.799999999999997</v>
      </c>
      <c r="F9" s="9">
        <f>'5'!H8</f>
        <v>24.4</v>
      </c>
      <c r="G9" s="9">
        <f>'6'!H8</f>
        <v>35.799999999999997</v>
      </c>
      <c r="H9" s="9">
        <f t="shared" si="0"/>
        <v>28.033333333333331</v>
      </c>
      <c r="I9" s="10">
        <f t="shared" si="1"/>
        <v>6</v>
      </c>
    </row>
    <row r="10" spans="1:11" x14ac:dyDescent="0.2">
      <c r="A10" s="8" t="str">
        <f>'6'!A9:D9</f>
        <v>The Research Associates</v>
      </c>
      <c r="B10" s="9">
        <f>'1'!H9</f>
        <v>32</v>
      </c>
      <c r="C10" s="9">
        <f>'2'!H9</f>
        <v>40</v>
      </c>
      <c r="D10" s="9">
        <f>'3'!H9</f>
        <v>29.9</v>
      </c>
      <c r="E10" s="9">
        <f>'4'!H9</f>
        <v>36.760000000000005</v>
      </c>
      <c r="F10" s="9">
        <f>'5'!H9</f>
        <v>12.2</v>
      </c>
      <c r="G10" s="9">
        <f>'6'!H9</f>
        <v>24</v>
      </c>
      <c r="H10" s="9">
        <f t="shared" si="0"/>
        <v>29.143333333333334</v>
      </c>
      <c r="I10" s="10">
        <f t="shared" si="1"/>
        <v>3</v>
      </c>
    </row>
    <row r="11" spans="1:11" x14ac:dyDescent="0.2">
      <c r="A11" s="8" t="str">
        <f>'6'!A10:D10</f>
        <v>TXP, Inc</v>
      </c>
      <c r="B11" s="9">
        <f>'1'!H10</f>
        <v>24.4</v>
      </c>
      <c r="C11" s="9">
        <f>'2'!H10</f>
        <v>32</v>
      </c>
      <c r="D11" s="9">
        <f>'3'!H10</f>
        <v>30.1</v>
      </c>
      <c r="E11" s="9">
        <f>'4'!H10</f>
        <v>29.52</v>
      </c>
      <c r="F11" s="9">
        <f>'5'!H10</f>
        <v>36</v>
      </c>
      <c r="G11" s="9">
        <f>'6'!H10</f>
        <v>32</v>
      </c>
      <c r="H11" s="9">
        <f t="shared" si="0"/>
        <v>30.669999999999998</v>
      </c>
      <c r="I11" s="10">
        <f t="shared" si="1"/>
        <v>2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G22" sqref="G22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37" t="s">
        <v>17</v>
      </c>
      <c r="B1" s="37"/>
      <c r="C1" s="37"/>
      <c r="D1" s="37"/>
    </row>
    <row r="2" spans="1:4" ht="48.75" customHeight="1" x14ac:dyDescent="0.2">
      <c r="A2" s="38" t="str">
        <f>Technical!A2</f>
        <v>RFP730-18010 Economic Impact Study - College of Technology</v>
      </c>
      <c r="B2" s="38"/>
      <c r="C2" s="38"/>
      <c r="D2" s="38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10</v>
      </c>
      <c r="C4" s="5" t="s">
        <v>18</v>
      </c>
      <c r="D4" s="6" t="s">
        <v>4</v>
      </c>
    </row>
    <row r="5" spans="1:4" ht="16.5" customHeight="1" x14ac:dyDescent="0.2">
      <c r="A5" s="8" t="str">
        <f>'6'!A4:D4</f>
        <v>Angeloueconomics</v>
      </c>
      <c r="B5" s="9">
        <f>'6'!E4</f>
        <v>36</v>
      </c>
      <c r="C5" s="9">
        <f>AVERAGE(B5)</f>
        <v>36</v>
      </c>
      <c r="D5" s="10">
        <f t="shared" ref="D5:D11" si="0">RANK(C5,$C$5:$C$9,0)</f>
        <v>5</v>
      </c>
    </row>
    <row r="6" spans="1:4" ht="16.5" customHeight="1" x14ac:dyDescent="0.2">
      <c r="A6" s="8" t="str">
        <f>'6'!A5:D5</f>
        <v>C.C.M. Economics LLC</v>
      </c>
      <c r="B6" s="9">
        <f>'6'!E5</f>
        <v>60</v>
      </c>
      <c r="C6" s="9">
        <f t="shared" ref="C6:C7" si="1">AVERAGE(B6)</f>
        <v>60</v>
      </c>
      <c r="D6" s="10">
        <f t="shared" si="0"/>
        <v>1</v>
      </c>
    </row>
    <row r="7" spans="1:4" x14ac:dyDescent="0.2">
      <c r="A7" s="8" t="str">
        <f>'6'!A6:D6</f>
        <v>CHMURA Economics &amp; Analytics</v>
      </c>
      <c r="B7" s="9">
        <f>'6'!E6</f>
        <v>48</v>
      </c>
      <c r="C7" s="9">
        <f t="shared" si="1"/>
        <v>48</v>
      </c>
      <c r="D7" s="10">
        <f t="shared" si="0"/>
        <v>2</v>
      </c>
    </row>
    <row r="8" spans="1:4" x14ac:dyDescent="0.2">
      <c r="A8" s="8" t="str">
        <f>'6'!A7:D7</f>
        <v>EMSI</v>
      </c>
      <c r="B8" s="9">
        <f>'6'!E7</f>
        <v>48</v>
      </c>
      <c r="C8" s="9">
        <f t="shared" ref="C8:C9" si="2">AVERAGE(B8)</f>
        <v>48</v>
      </c>
      <c r="D8" s="10">
        <f t="shared" si="0"/>
        <v>2</v>
      </c>
    </row>
    <row r="9" spans="1:4" x14ac:dyDescent="0.2">
      <c r="A9" s="8" t="str">
        <f>'6'!A8:D8</f>
        <v>Jack Faucett Associates</v>
      </c>
      <c r="B9" s="9">
        <f>'6'!E8</f>
        <v>48</v>
      </c>
      <c r="C9" s="9">
        <f t="shared" si="2"/>
        <v>48</v>
      </c>
      <c r="D9" s="10">
        <f t="shared" si="0"/>
        <v>2</v>
      </c>
    </row>
    <row r="10" spans="1:4" x14ac:dyDescent="0.2">
      <c r="A10" s="8" t="str">
        <f>'6'!A9:D9</f>
        <v>The Research Associates</v>
      </c>
      <c r="B10" s="9">
        <f>'6'!E9</f>
        <v>48</v>
      </c>
      <c r="C10" s="9">
        <f>AVERAGE(B10)</f>
        <v>48</v>
      </c>
      <c r="D10" s="10">
        <f t="shared" si="0"/>
        <v>2</v>
      </c>
    </row>
    <row r="11" spans="1:4" x14ac:dyDescent="0.2">
      <c r="A11" s="8" t="str">
        <f>'6'!A10:D10</f>
        <v>TXP, Inc</v>
      </c>
      <c r="B11" s="9">
        <f>'6'!E10</f>
        <v>60</v>
      </c>
      <c r="C11" s="9">
        <f t="shared" ref="C11" si="3">AVERAGE(B11)</f>
        <v>60</v>
      </c>
      <c r="D11" s="10">
        <f t="shared" si="0"/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I26" sqref="I26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customWidth="1"/>
    <col min="12" max="12" width="12.140625" style="1" customWidth="1"/>
    <col min="13" max="13" width="11.7109375" style="1" customWidth="1"/>
    <col min="14" max="16384" width="9.140625" style="1"/>
  </cols>
  <sheetData>
    <row r="1" spans="1:11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6.25" customHeight="1" x14ac:dyDescent="0.2">
      <c r="A2" s="38" t="str">
        <f>Technical!A2</f>
        <v>RFP730-18010 Economic Impact Study - College of Technology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11" t="str">
        <f>Technical!G4</f>
        <v>Evaluator 6</v>
      </c>
      <c r="H4" s="5" t="s">
        <v>2</v>
      </c>
      <c r="I4" s="19" t="s">
        <v>19</v>
      </c>
      <c r="J4" s="5" t="s">
        <v>3</v>
      </c>
      <c r="K4" s="6" t="s">
        <v>4</v>
      </c>
    </row>
    <row r="5" spans="1:11" ht="16.5" customHeight="1" x14ac:dyDescent="0.2">
      <c r="A5" s="8" t="str">
        <f>'6'!A4:D4</f>
        <v>Angeloueconomics</v>
      </c>
      <c r="B5" s="9">
        <f>Technical!B5</f>
        <v>28.2</v>
      </c>
      <c r="C5" s="9">
        <f>Technical!C5</f>
        <v>16</v>
      </c>
      <c r="D5" s="9">
        <f>Technical!D5</f>
        <v>36</v>
      </c>
      <c r="E5" s="9">
        <f>Technical!E5</f>
        <v>36.760000000000005</v>
      </c>
      <c r="F5" s="9">
        <f>Technical!F5</f>
        <v>16</v>
      </c>
      <c r="G5" s="9">
        <f>Technical!G5</f>
        <v>36.200000000000003</v>
      </c>
      <c r="H5" s="9">
        <f t="shared" ref="H5:H11" si="0">AVERAGE(B5:G5)</f>
        <v>28.193333333333339</v>
      </c>
      <c r="I5" s="20">
        <f>'Non-Technical'!C5</f>
        <v>36</v>
      </c>
      <c r="J5" s="9">
        <f>H5+I5</f>
        <v>64.193333333333342</v>
      </c>
      <c r="K5" s="10">
        <f t="shared" ref="K5:K11" si="1">RANK(J5,$J$5:$J$11,0)</f>
        <v>7</v>
      </c>
    </row>
    <row r="6" spans="1:11" ht="16.5" customHeight="1" x14ac:dyDescent="0.2">
      <c r="A6" s="8" t="str">
        <f>'6'!A5:D5</f>
        <v>C.C.M. Economics LLC</v>
      </c>
      <c r="B6" s="9">
        <f>Technical!B6</f>
        <v>27.8</v>
      </c>
      <c r="C6" s="9">
        <f>Technical!C6</f>
        <v>24</v>
      </c>
      <c r="D6" s="9">
        <f>Technical!D6</f>
        <v>24</v>
      </c>
      <c r="E6" s="9">
        <f>Technical!E6</f>
        <v>20.64</v>
      </c>
      <c r="F6" s="9">
        <f>Technical!F6</f>
        <v>24.200000000000003</v>
      </c>
      <c r="G6" s="9">
        <f>Technical!G6</f>
        <v>35.799999999999997</v>
      </c>
      <c r="H6" s="9">
        <f t="shared" si="0"/>
        <v>26.073333333333334</v>
      </c>
      <c r="I6" s="20">
        <f>'Non-Technical'!C6</f>
        <v>60</v>
      </c>
      <c r="J6" s="9">
        <f>H6+I6</f>
        <v>86.073333333333338</v>
      </c>
      <c r="K6" s="10">
        <f t="shared" si="1"/>
        <v>2</v>
      </c>
    </row>
    <row r="7" spans="1:11" x14ac:dyDescent="0.2">
      <c r="A7" s="8" t="str">
        <f>'6'!A6:D6</f>
        <v>CHMURA Economics &amp; Analytics</v>
      </c>
      <c r="B7" s="9">
        <f>Technical!B7</f>
        <v>32</v>
      </c>
      <c r="C7" s="9">
        <f>Technical!C7</f>
        <v>40</v>
      </c>
      <c r="D7" s="9">
        <f>Technical!D7</f>
        <v>32</v>
      </c>
      <c r="E7" s="9">
        <f>Technical!E7</f>
        <v>37.6</v>
      </c>
      <c r="F7" s="9">
        <f>Technical!F7</f>
        <v>28.2</v>
      </c>
      <c r="G7" s="9">
        <f>Technical!G7</f>
        <v>36.200000000000003</v>
      </c>
      <c r="H7" s="9">
        <f t="shared" si="0"/>
        <v>34.333333333333336</v>
      </c>
      <c r="I7" s="20">
        <f>'Non-Technical'!C7</f>
        <v>48</v>
      </c>
      <c r="J7" s="9">
        <f t="shared" ref="J7:J9" si="2">H7+I7</f>
        <v>82.333333333333343</v>
      </c>
      <c r="K7" s="10">
        <f t="shared" si="1"/>
        <v>3</v>
      </c>
    </row>
    <row r="8" spans="1:11" x14ac:dyDescent="0.2">
      <c r="A8" s="8" t="str">
        <f>'6'!A7:D7</f>
        <v>EMSI</v>
      </c>
      <c r="B8" s="9">
        <f>Technical!B8</f>
        <v>24</v>
      </c>
      <c r="C8" s="9">
        <f>Technical!C8</f>
        <v>20.200000000000003</v>
      </c>
      <c r="D8" s="9">
        <f>Technical!D8</f>
        <v>28</v>
      </c>
      <c r="E8" s="9">
        <f>Technical!E8</f>
        <v>30.28</v>
      </c>
      <c r="F8" s="9">
        <f>Technical!F8</f>
        <v>32</v>
      </c>
      <c r="G8" s="9">
        <f>Technical!G8</f>
        <v>40</v>
      </c>
      <c r="H8" s="9">
        <f t="shared" si="0"/>
        <v>29.080000000000002</v>
      </c>
      <c r="I8" s="20">
        <f>'Non-Technical'!C8</f>
        <v>48</v>
      </c>
      <c r="J8" s="9">
        <f t="shared" si="2"/>
        <v>77.08</v>
      </c>
      <c r="K8" s="10">
        <f t="shared" si="1"/>
        <v>5</v>
      </c>
    </row>
    <row r="9" spans="1:11" x14ac:dyDescent="0.2">
      <c r="A9" s="8" t="str">
        <f>'6'!A8:D8</f>
        <v>Jack Faucett Associates</v>
      </c>
      <c r="B9" s="9">
        <f>Technical!B9</f>
        <v>32</v>
      </c>
      <c r="C9" s="9">
        <f>Technical!C9</f>
        <v>20.200000000000003</v>
      </c>
      <c r="D9" s="9">
        <f>Technical!D9</f>
        <v>32</v>
      </c>
      <c r="E9" s="9">
        <f>Technical!E9</f>
        <v>23.799999999999997</v>
      </c>
      <c r="F9" s="9">
        <f>Technical!F9</f>
        <v>24.4</v>
      </c>
      <c r="G9" s="9">
        <f>Technical!G9</f>
        <v>35.799999999999997</v>
      </c>
      <c r="H9" s="9">
        <f t="shared" si="0"/>
        <v>28.033333333333331</v>
      </c>
      <c r="I9" s="20">
        <f>'Non-Technical'!C9</f>
        <v>48</v>
      </c>
      <c r="J9" s="9">
        <f t="shared" si="2"/>
        <v>76.033333333333331</v>
      </c>
      <c r="K9" s="10">
        <f t="shared" si="1"/>
        <v>6</v>
      </c>
    </row>
    <row r="10" spans="1:11" x14ac:dyDescent="0.2">
      <c r="A10" s="8" t="str">
        <f>'6'!A9:D9</f>
        <v>The Research Associates</v>
      </c>
      <c r="B10" s="9">
        <f>Technical!B10</f>
        <v>32</v>
      </c>
      <c r="C10" s="9">
        <f>Technical!C10</f>
        <v>40</v>
      </c>
      <c r="D10" s="9">
        <f>Technical!D10</f>
        <v>29.9</v>
      </c>
      <c r="E10" s="9">
        <f>Technical!E10</f>
        <v>36.760000000000005</v>
      </c>
      <c r="F10" s="9">
        <f>Technical!F10</f>
        <v>12.2</v>
      </c>
      <c r="G10" s="9">
        <f>Technical!G10</f>
        <v>24</v>
      </c>
      <c r="H10" s="9">
        <f t="shared" si="0"/>
        <v>29.143333333333334</v>
      </c>
      <c r="I10" s="20">
        <f>'Non-Technical'!C10</f>
        <v>48</v>
      </c>
      <c r="J10" s="9">
        <f>H10+I10</f>
        <v>77.143333333333331</v>
      </c>
      <c r="K10" s="10">
        <f t="shared" si="1"/>
        <v>4</v>
      </c>
    </row>
    <row r="11" spans="1:11" x14ac:dyDescent="0.2">
      <c r="A11" s="8" t="str">
        <f>'6'!A10:D10</f>
        <v>TXP, Inc</v>
      </c>
      <c r="B11" s="9">
        <f>Technical!B11</f>
        <v>24.4</v>
      </c>
      <c r="C11" s="9">
        <f>Technical!C11</f>
        <v>32</v>
      </c>
      <c r="D11" s="9">
        <f>Technical!D11</f>
        <v>30.1</v>
      </c>
      <c r="E11" s="9">
        <f>Technical!E11</f>
        <v>29.52</v>
      </c>
      <c r="F11" s="9">
        <f>Technical!F11</f>
        <v>36</v>
      </c>
      <c r="G11" s="9">
        <f>Technical!G11</f>
        <v>32</v>
      </c>
      <c r="H11" s="9">
        <f t="shared" si="0"/>
        <v>30.669999999999998</v>
      </c>
      <c r="I11" s="20">
        <f>'Non-Technical'!C11</f>
        <v>60</v>
      </c>
      <c r="J11" s="9">
        <f>H11+I11</f>
        <v>90.67</v>
      </c>
      <c r="K11" s="10">
        <f t="shared" si="1"/>
        <v>1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Bonilla, Hector M</cp:lastModifiedBy>
  <cp:lastPrinted>2013-06-21T21:40:12Z</cp:lastPrinted>
  <dcterms:created xsi:type="dcterms:W3CDTF">2013-06-21T21:38:22Z</dcterms:created>
  <dcterms:modified xsi:type="dcterms:W3CDTF">2019-03-19T21:12:01Z</dcterms:modified>
</cp:coreProperties>
</file>