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URCHASING\Eric's Bids\RFP 730-18005 International Business Residency Trip for EMBA Program\"/>
    </mc:Choice>
  </mc:AlternateContent>
  <bookViews>
    <workbookView xWindow="13260" yWindow="900" windowWidth="11340" windowHeight="8385" tabRatio="938" activeTab="9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4" r:id="rId6"/>
    <sheet name="Technical" sheetId="1" r:id="rId7"/>
    <sheet name="Non-Technical" sheetId="6" r:id="rId8"/>
    <sheet name="Summary" sheetId="7" r:id="rId9"/>
    <sheet name="Evaluation" sheetId="11" r:id="rId10"/>
  </sheets>
  <externalReferences>
    <externalReference r:id="rId11"/>
  </externalReferences>
  <calcPr calcId="152511"/>
</workbook>
</file>

<file path=xl/calcChain.xml><?xml version="1.0" encoding="utf-8"?>
<calcChain xmlns="http://schemas.openxmlformats.org/spreadsheetml/2006/main">
  <c r="E1" i="11" l="1"/>
  <c r="C3" i="11"/>
  <c r="B8" i="11"/>
  <c r="E8" i="11"/>
  <c r="X8" i="11" s="1"/>
  <c r="H8" i="11"/>
  <c r="K8" i="11"/>
  <c r="N8" i="11"/>
  <c r="Q8" i="11"/>
  <c r="T8" i="11"/>
  <c r="W8" i="11"/>
  <c r="B9" i="11"/>
  <c r="E9" i="11"/>
  <c r="X9" i="11" s="1"/>
  <c r="H9" i="11"/>
  <c r="K9" i="11"/>
  <c r="N9" i="11"/>
  <c r="Q9" i="11"/>
  <c r="T9" i="11"/>
  <c r="W9" i="11"/>
  <c r="B10" i="11"/>
  <c r="E10" i="11"/>
  <c r="X10" i="11" s="1"/>
  <c r="H10" i="11"/>
  <c r="K10" i="11"/>
  <c r="N10" i="11"/>
  <c r="Q10" i="11"/>
  <c r="T10" i="11"/>
  <c r="W10" i="11"/>
  <c r="B11" i="11"/>
  <c r="E11" i="11"/>
  <c r="X11" i="11" s="1"/>
  <c r="H11" i="11"/>
  <c r="K11" i="11"/>
  <c r="N11" i="11"/>
  <c r="Q11" i="11"/>
  <c r="T11" i="11"/>
  <c r="W11" i="11"/>
  <c r="B12" i="11"/>
  <c r="E12" i="11"/>
  <c r="X12" i="11" s="1"/>
  <c r="H12" i="11"/>
  <c r="K12" i="11"/>
  <c r="N12" i="11"/>
  <c r="Q12" i="11"/>
  <c r="T12" i="11"/>
  <c r="W12" i="11"/>
  <c r="D7" i="1" l="1"/>
  <c r="E7" i="1"/>
  <c r="D8" i="1"/>
  <c r="E8" i="1"/>
  <c r="E9" i="1"/>
  <c r="F5" i="1"/>
  <c r="F5" i="7" s="1"/>
  <c r="E5" i="1"/>
  <c r="E5" i="7" s="1"/>
  <c r="C5" i="1"/>
  <c r="C5" i="7"/>
  <c r="L8" i="10"/>
  <c r="F9" i="1" s="1"/>
  <c r="L7" i="10"/>
  <c r="F8" i="1" s="1"/>
  <c r="L6" i="10"/>
  <c r="F7" i="1" s="1"/>
  <c r="L5" i="10"/>
  <c r="F6" i="1" s="1"/>
  <c r="L4" i="10"/>
  <c r="L8" i="9"/>
  <c r="L7" i="9"/>
  <c r="L6" i="9"/>
  <c r="L5" i="9"/>
  <c r="E6" i="1" s="1"/>
  <c r="L4" i="9"/>
  <c r="L8" i="5"/>
  <c r="D9" i="1" s="1"/>
  <c r="L7" i="5"/>
  <c r="L6" i="5"/>
  <c r="L5" i="5"/>
  <c r="D6" i="1" s="1"/>
  <c r="L4" i="5"/>
  <c r="D5" i="1" s="1"/>
  <c r="D5" i="7" s="1"/>
  <c r="L8" i="3"/>
  <c r="C9" i="1" s="1"/>
  <c r="L7" i="3"/>
  <c r="C8" i="1" s="1"/>
  <c r="L6" i="3"/>
  <c r="C7" i="1" s="1"/>
  <c r="L5" i="3"/>
  <c r="C6" i="1" s="1"/>
  <c r="L4" i="3"/>
  <c r="L4" i="2" l="1"/>
  <c r="L5" i="2"/>
  <c r="B6" i="1" s="1"/>
  <c r="L6" i="2"/>
  <c r="B7" i="1" s="1"/>
  <c r="L7" i="2"/>
  <c r="B8" i="1" s="1"/>
  <c r="L8" i="2"/>
  <c r="B9" i="1" s="1"/>
  <c r="L5" i="4" l="1"/>
  <c r="G6" i="1" s="1"/>
  <c r="L6" i="4"/>
  <c r="G7" i="1" s="1"/>
  <c r="L7" i="4"/>
  <c r="G8" i="1" s="1"/>
  <c r="L8" i="4"/>
  <c r="G9" i="1" s="1"/>
  <c r="L4" i="4"/>
  <c r="G5" i="1" s="1"/>
  <c r="G5" i="7" s="1"/>
  <c r="B6" i="6" l="1"/>
  <c r="B7" i="6"/>
  <c r="B8" i="6"/>
  <c r="B9" i="6"/>
  <c r="B5" i="6"/>
  <c r="A7" i="7" l="1"/>
  <c r="A8" i="7"/>
  <c r="A9" i="7"/>
  <c r="A7" i="6"/>
  <c r="C7" i="6"/>
  <c r="A8" i="6"/>
  <c r="C8" i="6"/>
  <c r="A9" i="6"/>
  <c r="C9" i="6"/>
  <c r="I7" i="7" l="1"/>
  <c r="I8" i="7"/>
  <c r="I9" i="7"/>
  <c r="C7" i="7"/>
  <c r="A7" i="1"/>
  <c r="A8" i="1"/>
  <c r="A9" i="1"/>
  <c r="A5" i="1"/>
  <c r="A6" i="1"/>
  <c r="G9" i="7"/>
  <c r="G8" i="7"/>
  <c r="G7" i="7"/>
  <c r="F9" i="7"/>
  <c r="F8" i="7"/>
  <c r="F7" i="7"/>
  <c r="E9" i="7"/>
  <c r="E8" i="7"/>
  <c r="E7" i="7"/>
  <c r="D9" i="7"/>
  <c r="D8" i="7"/>
  <c r="D7" i="7"/>
  <c r="C9" i="7"/>
  <c r="C8" i="7"/>
  <c r="B7" i="7"/>
  <c r="B8" i="7"/>
  <c r="B9" i="7"/>
  <c r="H8" i="7" l="1"/>
  <c r="J8" i="7" s="1"/>
  <c r="H7" i="7"/>
  <c r="J7" i="7" s="1"/>
  <c r="H9" i="7"/>
  <c r="J9" i="7" s="1"/>
  <c r="H7" i="1"/>
  <c r="H8" i="1"/>
  <c r="H9" i="1"/>
  <c r="B5" i="1"/>
  <c r="H5" i="1" l="1"/>
  <c r="A2" i="7" l="1"/>
  <c r="A2" i="6"/>
  <c r="G4" i="7" l="1"/>
  <c r="C4" i="7"/>
  <c r="D4" i="7"/>
  <c r="E4" i="7"/>
  <c r="F4" i="7"/>
  <c r="B4" i="7"/>
  <c r="F6" i="7" l="1"/>
  <c r="E6" i="7" l="1"/>
  <c r="C6" i="6" l="1"/>
  <c r="C5" i="6"/>
  <c r="A6" i="7"/>
  <c r="A5" i="7"/>
  <c r="A6" i="6"/>
  <c r="A5" i="6"/>
  <c r="D6" i="6" l="1"/>
  <c r="D5" i="6"/>
  <c r="D9" i="6"/>
  <c r="D8" i="6"/>
  <c r="D7" i="6"/>
  <c r="I6" i="7"/>
  <c r="I5" i="7"/>
  <c r="G6" i="7" l="1"/>
  <c r="D6" i="7"/>
  <c r="C6" i="7"/>
  <c r="B6" i="7"/>
  <c r="B5" i="7"/>
  <c r="H5" i="7" l="1"/>
  <c r="J5" i="7" s="1"/>
  <c r="H6" i="7"/>
  <c r="H6" i="1"/>
  <c r="J6" i="7" l="1"/>
  <c r="K6" i="7" s="1"/>
  <c r="I6" i="1"/>
  <c r="I8" i="1"/>
  <c r="I5" i="1"/>
  <c r="I9" i="1"/>
  <c r="I7" i="1"/>
  <c r="K8" i="7" l="1"/>
  <c r="K5" i="7"/>
  <c r="K7" i="7"/>
  <c r="K9" i="7"/>
</calcChain>
</file>

<file path=xl/sharedStrings.xml><?xml version="1.0" encoding="utf-8"?>
<sst xmlns="http://schemas.openxmlformats.org/spreadsheetml/2006/main" count="160" uniqueCount="54">
  <si>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</si>
  <si>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</si>
  <si>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</si>
  <si>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</si>
  <si>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</si>
  <si>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</si>
  <si>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</si>
  <si>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</si>
  <si>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</si>
  <si>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</si>
  <si>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</si>
  <si>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</si>
  <si>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</si>
  <si>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</si>
  <si>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</si>
  <si>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</si>
  <si>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</si>
  <si>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</si>
  <si>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</si>
  <si>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4</t>
  </si>
  <si>
    <r>
      <rPr>
        <b/>
        <sz val="10"/>
        <rFont val="Calibri"/>
        <family val="2"/>
        <scheme val="minor"/>
      </rPr>
      <t>TOTAL</t>
    </r>
    <r>
      <rPr>
        <b/>
        <sz val="10"/>
        <color rgb="FFFF0000"/>
        <rFont val="Calibri"/>
        <family val="2"/>
        <scheme val="minor"/>
      </rPr>
      <t xml:space="preserve"> (Technical Only)</t>
    </r>
  </si>
  <si>
    <t xml:space="preserve">RFP 730-18005 International Business Residency Trip for EMBA Program </t>
  </si>
  <si>
    <t>ChinaSense</t>
  </si>
  <si>
    <t>ContemporaryTours</t>
  </si>
  <si>
    <t>Millennium Tours</t>
  </si>
  <si>
    <t>Tumlare</t>
  </si>
  <si>
    <t>World Strides</t>
  </si>
  <si>
    <t>Criteria 5</t>
  </si>
  <si>
    <t>Criteria 6</t>
  </si>
  <si>
    <t>Criteria 7</t>
  </si>
  <si>
    <t>Evaluator 6</t>
  </si>
  <si>
    <t>0     =          No response</t>
  </si>
  <si>
    <t>1.0 to 1.5 = Addresses part of minimal requirements</t>
  </si>
  <si>
    <t>2.0 to 2.5 = Addresses most of the minimal requirements</t>
  </si>
  <si>
    <t>3.0 to 3.5 = Meets minimal requirements</t>
  </si>
  <si>
    <t>4.0 to 4.5 = Advantageous, exceeds some requirements</t>
  </si>
  <si>
    <t>5.0     =       Exceptional, exceeds and fully meets all requirements</t>
  </si>
  <si>
    <t>*Note: Insert point under the 'Points' columns</t>
  </si>
  <si>
    <t>*Note:  Total should be equal to 100 if received 5-point per criterion.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</si>
  <si>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</si>
  <si>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SCORE</t>
  </si>
  <si>
    <t>WEIGHT</t>
  </si>
  <si>
    <t>POINTS (1-5)</t>
  </si>
  <si>
    <t>Total</t>
  </si>
  <si>
    <t>Ability of the vendor’s proposal to meet the requirements of the institution’s solicitation document, so that any vendor proposal that is non-responsive to the criteria set forth is the solicitation document shall be rejected</t>
  </si>
  <si>
    <t>Total long-term cost to UHS of acquiring vendor’s goods and services</t>
  </si>
  <si>
    <t>Reputation of the vendor and of the vendor’s goods or services</t>
  </si>
  <si>
    <t>The vendor’s past performance with UHS</t>
  </si>
  <si>
    <t>Extent to which the goods or services meet UHS’ needs</t>
  </si>
  <si>
    <t>Quality of the vendor’s good or services</t>
  </si>
  <si>
    <t xml:space="preserve">Criteria 1 </t>
  </si>
  <si>
    <t>Evaluator Name:</t>
  </si>
  <si>
    <t>RESPONDENT EVALUATION MATRIX</t>
  </si>
  <si>
    <r>
      <rPr>
        <b/>
        <sz val="11"/>
        <rFont val="Calibri"/>
        <family val="2"/>
        <scheme val="minor"/>
      </rPr>
      <t>List of purchase price</t>
    </r>
    <r>
      <rPr>
        <b/>
        <sz val="11"/>
        <color rgb="FFFF0000"/>
        <rFont val="Calibri"/>
        <family val="2"/>
        <scheme val="minor"/>
      </rPr>
      <t xml:space="preserve"> **Only  Evaluator 6 will evaluate Cost (Criteria 1), everyone else please leave this blank**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</si>
</sst>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7">
    <xf numFmtId="0" fontId="0" fillId="0" borderId="0"/>
    <xf numFmtId="44" fontId="19" fillId="0" borderId="0" applyFont="0" applyFill="0" applyBorder="0" applyAlignment="0" applyProtection="0"/>
    <xf numFmtId="0" fontId="19" fillId="0" borderId="0"/>
    <xf numFmtId="0" fontId="16" fillId="0" borderId="0"/>
    <xf numFmtId="0" fontId="16" fillId="0" borderId="0"/>
    <xf numFmtId="0" fontId="19" fillId="4" borderId="7" applyNumberFormat="0" applyFont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20" fillId="4" borderId="7" applyNumberFormat="0" applyFont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5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9" fillId="0" borderId="0"/>
    <xf numFmtId="0" fontId="19" fillId="4" borderId="7" applyNumberFormat="0" applyFont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31" fillId="10" borderId="20" applyNumberFormat="0" applyAlignment="0" applyProtection="0"/>
    <xf numFmtId="0" fontId="24" fillId="23" borderId="20" applyNumberFormat="0" applyAlignment="0" applyProtection="0"/>
    <xf numFmtId="0" fontId="19" fillId="4" borderId="17" applyNumberFormat="0" applyFont="0" applyAlignment="0" applyProtection="0"/>
    <xf numFmtId="0" fontId="34" fillId="23" borderId="18" applyNumberFormat="0" applyAlignment="0" applyProtection="0"/>
    <xf numFmtId="0" fontId="36" fillId="0" borderId="19" applyNumberFormat="0" applyFill="0" applyAlignment="0" applyProtection="0"/>
    <xf numFmtId="0" fontId="4" fillId="0" borderId="0"/>
    <xf numFmtId="0" fontId="31" fillId="10" borderId="20" applyNumberFormat="0" applyAlignment="0" applyProtection="0"/>
    <xf numFmtId="0" fontId="24" fillId="23" borderId="20" applyNumberFormat="0" applyAlignment="0" applyProtection="0"/>
    <xf numFmtId="0" fontId="19" fillId="4" borderId="17" applyNumberFormat="0" applyFont="0" applyAlignment="0" applyProtection="0"/>
    <xf numFmtId="0" fontId="34" fillId="23" borderId="18" applyNumberFormat="0" applyAlignment="0" applyProtection="0"/>
    <xf numFmtId="0" fontId="36" fillId="0" borderId="19" applyNumberFormat="0" applyFill="0" applyAlignment="0" applyProtection="0"/>
    <xf numFmtId="0" fontId="19" fillId="4" borderId="17" applyNumberFormat="0" applyFont="0" applyAlignment="0" applyProtection="0"/>
    <xf numFmtId="0" fontId="44" fillId="0" borderId="0" applyNumberFormat="0" applyFill="0" applyBorder="0" applyProtection="0"/>
    <xf numFmtId="0" fontId="3" fillId="0" borderId="0"/>
    <xf numFmtId="0" fontId="2" fillId="0" borderId="0"/>
    <xf numFmtId="0" fontId="1" fillId="0" borderId="0"/>
  </cellStyleXfs>
  <cellXfs count="82">
    <xf numFmtId="0" fontId="0" fillId="0" borderId="0" xfId="0"/>
    <xf numFmtId="0" fontId="18" fillId="0" borderId="0" xfId="0" applyFont="1"/>
    <xf numFmtId="0" fontId="18" fillId="0" borderId="0" xfId="0" applyFont="1" applyBorder="1"/>
    <xf numFmtId="0" fontId="17" fillId="0" borderId="1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textRotation="90" wrapText="1"/>
    </xf>
    <xf numFmtId="0" fontId="17" fillId="0" borderId="2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4" xfId="0" applyFont="1" applyFill="1" applyBorder="1" applyAlignment="1">
      <alignment horizontal="center"/>
    </xf>
    <xf numFmtId="4" fontId="18" fillId="0" borderId="5" xfId="0" applyNumberFormat="1" applyFont="1" applyBorder="1"/>
    <xf numFmtId="0" fontId="18" fillId="3" borderId="6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/>
    <xf numFmtId="0" fontId="38" fillId="0" borderId="2" xfId="0" applyFont="1" applyBorder="1" applyAlignment="1">
      <alignment horizontal="center" vertical="center" wrapText="1"/>
    </xf>
    <xf numFmtId="4" fontId="39" fillId="0" borderId="5" xfId="0" applyNumberFormat="1" applyFont="1" applyBorder="1"/>
    <xf numFmtId="0" fontId="41" fillId="0" borderId="16" xfId="4" applyFont="1" applyBorder="1" applyAlignment="1">
      <alignment horizontal="center"/>
    </xf>
    <xf numFmtId="0" fontId="42" fillId="0" borderId="16" xfId="4" applyFont="1" applyBorder="1" applyAlignment="1">
      <alignment horizontal="center"/>
    </xf>
    <xf numFmtId="0" fontId="40" fillId="3" borderId="16" xfId="4" applyFont="1" applyFill="1" applyBorder="1" applyAlignment="1">
      <alignment horizontal="center"/>
    </xf>
    <xf numFmtId="0" fontId="43" fillId="3" borderId="0" xfId="0" applyFont="1" applyFill="1"/>
    <xf numFmtId="0" fontId="41" fillId="3" borderId="16" xfId="4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 wrapText="1"/>
    </xf>
    <xf numFmtId="0" fontId="0" fillId="0" borderId="0" xfId="0"/>
    <xf numFmtId="0" fontId="43" fillId="0" borderId="21" xfId="0" applyFont="1" applyBorder="1"/>
    <xf numFmtId="0" fontId="43" fillId="0" borderId="22" xfId="0" applyFont="1" applyBorder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19" fillId="0" borderId="0" xfId="0" applyFont="1"/>
    <xf numFmtId="0" fontId="47" fillId="26" borderId="22" xfId="116" applyFont="1" applyFill="1" applyBorder="1" applyAlignment="1">
      <alignment horizontal="center"/>
    </xf>
    <xf numFmtId="0" fontId="43" fillId="26" borderId="6" xfId="116" applyFont="1" applyFill="1" applyBorder="1" applyAlignment="1">
      <alignment horizontal="center"/>
    </xf>
    <xf numFmtId="0" fontId="43" fillId="0" borderId="22" xfId="116" applyFont="1" applyFill="1" applyBorder="1" applyAlignment="1">
      <alignment horizontal="center"/>
    </xf>
    <xf numFmtId="0" fontId="43" fillId="27" borderId="30" xfId="116" applyFont="1" applyFill="1" applyBorder="1" applyAlignment="1" applyProtection="1">
      <alignment horizontal="center"/>
      <protection locked="0"/>
    </xf>
    <xf numFmtId="0" fontId="47" fillId="26" borderId="6" xfId="116" applyFont="1" applyFill="1" applyBorder="1" applyAlignment="1">
      <alignment horizontal="center"/>
    </xf>
    <xf numFmtId="0" fontId="47" fillId="0" borderId="22" xfId="116" applyFont="1" applyFill="1" applyBorder="1" applyAlignment="1">
      <alignment horizontal="center"/>
    </xf>
    <xf numFmtId="0" fontId="43" fillId="26" borderId="31" xfId="116" applyFont="1" applyFill="1" applyBorder="1" applyAlignment="1">
      <alignment horizontal="center"/>
    </xf>
    <xf numFmtId="0" fontId="19" fillId="0" borderId="31" xfId="88" applyFont="1" applyFill="1" applyBorder="1" applyAlignment="1">
      <alignment horizontal="center"/>
    </xf>
    <xf numFmtId="0" fontId="47" fillId="26" borderId="32" xfId="116" applyFont="1" applyFill="1" applyBorder="1" applyAlignment="1">
      <alignment horizontal="center"/>
    </xf>
    <xf numFmtId="0" fontId="42" fillId="26" borderId="33" xfId="116" applyFont="1" applyFill="1" applyBorder="1" applyAlignment="1">
      <alignment horizontal="center"/>
    </xf>
    <xf numFmtId="0" fontId="42" fillId="0" borderId="28" xfId="116" applyFont="1" applyFill="1" applyBorder="1" applyAlignment="1">
      <alignment horizontal="center"/>
    </xf>
    <xf numFmtId="0" fontId="42" fillId="26" borderId="34" xfId="116" applyFont="1" applyFill="1" applyBorder="1" applyAlignment="1">
      <alignment horizontal="center"/>
    </xf>
    <xf numFmtId="0" fontId="40" fillId="26" borderId="33" xfId="116" applyFont="1" applyFill="1" applyBorder="1" applyAlignment="1">
      <alignment horizontal="center"/>
    </xf>
    <xf numFmtId="0" fontId="40" fillId="0" borderId="28" xfId="116" applyFont="1" applyFill="1" applyBorder="1" applyAlignment="1">
      <alignment horizontal="center"/>
    </xf>
    <xf numFmtId="0" fontId="40" fillId="26" borderId="34" xfId="116" applyFont="1" applyFill="1" applyBorder="1" applyAlignment="1">
      <alignment horizontal="center"/>
    </xf>
    <xf numFmtId="0" fontId="40" fillId="0" borderId="0" xfId="116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49" fillId="26" borderId="35" xfId="116" applyFont="1" applyFill="1" applyBorder="1" applyAlignment="1">
      <alignment horizontal="center" vertical="center"/>
    </xf>
    <xf numFmtId="0" fontId="51" fillId="0" borderId="0" xfId="116" applyFont="1" applyAlignment="1">
      <alignment horizontal="center" vertical="center"/>
    </xf>
    <xf numFmtId="0" fontId="48" fillId="0" borderId="0" xfId="0" applyFont="1"/>
    <xf numFmtId="0" fontId="17" fillId="0" borderId="0" xfId="0" applyFont="1" applyAlignment="1"/>
    <xf numFmtId="0" fontId="17" fillId="0" borderId="0" xfId="0" applyFont="1" applyBorder="1" applyAlignment="1">
      <alignment horizontal="center"/>
    </xf>
    <xf numFmtId="0" fontId="17" fillId="2" borderId="0" xfId="0" applyFont="1" applyFill="1" applyBorder="1" applyAlignment="1">
      <alignment horizontal="center" vertical="center" wrapText="1"/>
    </xf>
    <xf numFmtId="0" fontId="40" fillId="0" borderId="16" xfId="4" applyFont="1" applyBorder="1" applyAlignment="1">
      <alignment horizontal="center"/>
    </xf>
    <xf numFmtId="0" fontId="42" fillId="0" borderId="2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 wrapText="1"/>
    </xf>
    <xf numFmtId="0" fontId="49" fillId="0" borderId="39" xfId="0" applyFont="1" applyBorder="1" applyAlignment="1">
      <alignment horizontal="center"/>
    </xf>
    <xf numFmtId="0" fontId="49" fillId="0" borderId="38" xfId="116" applyFont="1" applyFill="1" applyBorder="1" applyAlignment="1">
      <alignment horizontal="center" vertical="center" wrapText="1"/>
    </xf>
    <xf numFmtId="0" fontId="49" fillId="0" borderId="37" xfId="116" applyFont="1" applyFill="1" applyBorder="1" applyAlignment="1">
      <alignment horizontal="center" vertical="center" wrapText="1"/>
    </xf>
    <xf numFmtId="0" fontId="49" fillId="0" borderId="36" xfId="116" applyFont="1" applyFill="1" applyBorder="1" applyAlignment="1">
      <alignment horizontal="center" vertical="center" wrapText="1"/>
    </xf>
    <xf numFmtId="0" fontId="46" fillId="0" borderId="29" xfId="0" applyFont="1" applyBorder="1" applyAlignment="1">
      <alignment horizontal="center" vertical="top" wrapText="1"/>
    </xf>
    <xf numFmtId="0" fontId="46" fillId="0" borderId="28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6" fillId="0" borderId="26" xfId="0" applyFont="1" applyBorder="1" applyAlignment="1">
      <alignment horizontal="center" vertical="top" wrapText="1"/>
    </xf>
    <xf numFmtId="0" fontId="46" fillId="0" borderId="0" xfId="0" applyFont="1" applyBorder="1" applyAlignment="1">
      <alignment horizontal="center" vertical="top" wrapText="1"/>
    </xf>
    <xf numFmtId="0" fontId="46" fillId="0" borderId="25" xfId="0" applyFont="1" applyBorder="1" applyAlignment="1">
      <alignment horizontal="center" vertical="top" wrapText="1"/>
    </xf>
    <xf numFmtId="0" fontId="46" fillId="0" borderId="24" xfId="0" applyFont="1" applyBorder="1" applyAlignment="1">
      <alignment horizontal="center" vertical="top" wrapText="1"/>
    </xf>
    <xf numFmtId="0" fontId="46" fillId="0" borderId="16" xfId="0" applyFont="1" applyBorder="1" applyAlignment="1">
      <alignment horizontal="center" vertical="top" wrapText="1"/>
    </xf>
    <xf numFmtId="0" fontId="46" fillId="0" borderId="23" xfId="0" applyFont="1" applyBorder="1" applyAlignment="1">
      <alignment horizontal="center" vertical="top" wrapText="1"/>
    </xf>
    <xf numFmtId="0" fontId="50" fillId="0" borderId="38" xfId="116" applyFont="1" applyFill="1" applyBorder="1" applyAlignment="1">
      <alignment horizontal="center" vertical="center" wrapText="1"/>
    </xf>
    <xf numFmtId="0" fontId="50" fillId="0" borderId="37" xfId="116" applyFont="1" applyFill="1" applyBorder="1" applyAlignment="1">
      <alignment horizontal="center" vertical="center" wrapText="1"/>
    </xf>
    <xf numFmtId="0" fontId="50" fillId="0" borderId="36" xfId="116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8" fillId="26" borderId="22" xfId="0" applyFont="1" applyFill="1" applyBorder="1" applyAlignment="1">
      <alignment horizontal="center"/>
    </xf>
    <xf numFmtId="0" fontId="45" fillId="0" borderId="22" xfId="0" applyFont="1" applyBorder="1" applyAlignment="1"/>
    <xf numFmtId="0" fontId="0" fillId="0" borderId="22" xfId="0" applyBorder="1" applyAlignment="1"/>
  </cellXfs>
  <cellStyles count="117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4"/>
    <cellStyle name="Normal 4 15" xfId="115"/>
    <cellStyle name="Normal 4 16" xfId="116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113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8005%20International%20Business%20Residency%20Trip%20for%20EMBA%20Progr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RFP730-18005 International Business Residency Trip for EMBA Program</v>
          </cell>
        </row>
        <row r="13">
          <cell r="E13"/>
        </row>
      </sheetData>
      <sheetData sheetId="1">
        <row r="4">
          <cell r="A4" t="str">
            <v>ChinaSense</v>
          </cell>
        </row>
        <row r="5">
          <cell r="A5" t="str">
            <v>ContemporaryTours</v>
          </cell>
        </row>
        <row r="6">
          <cell r="A6" t="str">
            <v>Millennium Tours</v>
          </cell>
        </row>
        <row r="7">
          <cell r="A7" t="str">
            <v>Tumlare</v>
          </cell>
        </row>
        <row r="8">
          <cell r="A8" t="str">
            <v>World Strides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>
      <selection activeCell="F35" sqref="F35"/>
    </sheetView>
  </sheetViews>
  <sheetFormatPr defaultRowHeight="12.75" x14ac:dyDescent="0.2"/>
  <cols>
    <col min="7" max="11" width="9.140625" style="18"/>
  </cols>
  <sheetData>
    <row r="1" spans="1:15" ht="15.75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5" ht="15.75" x14ac:dyDescent="0.25">
      <c r="A2" s="13"/>
      <c r="B2" s="12"/>
      <c r="C2" s="57"/>
      <c r="D2" s="57"/>
      <c r="E2" s="57"/>
      <c r="F2" s="57"/>
      <c r="G2" s="57"/>
      <c r="H2" s="57"/>
      <c r="I2" s="57"/>
      <c r="J2" s="57"/>
      <c r="K2" s="57"/>
      <c r="L2" s="12"/>
    </row>
    <row r="3" spans="1:15" x14ac:dyDescent="0.2">
      <c r="A3" s="58" t="s">
        <v>10</v>
      </c>
      <c r="B3" s="58"/>
      <c r="C3" s="58"/>
      <c r="D3" s="58"/>
      <c r="E3" s="21" t="s">
        <v>11</v>
      </c>
      <c r="F3" s="22" t="s">
        <v>12</v>
      </c>
      <c r="G3" s="22" t="s">
        <v>13</v>
      </c>
      <c r="H3" s="22" t="s">
        <v>19</v>
      </c>
      <c r="I3" s="22" t="s">
        <v>27</v>
      </c>
      <c r="J3" s="22" t="s">
        <v>28</v>
      </c>
      <c r="K3" s="22" t="s">
        <v>29</v>
      </c>
      <c r="L3" s="23" t="s">
        <v>14</v>
      </c>
    </row>
    <row r="4" spans="1:15" x14ac:dyDescent="0.2">
      <c r="A4" s="59" t="s">
        <v>22</v>
      </c>
      <c r="B4" s="59"/>
      <c r="C4" s="59"/>
      <c r="D4" s="59"/>
      <c r="E4" s="29">
        <v>0</v>
      </c>
      <c r="F4" s="29">
        <v>25</v>
      </c>
      <c r="G4" s="29">
        <v>15</v>
      </c>
      <c r="H4" s="29">
        <v>15</v>
      </c>
      <c r="I4" s="29">
        <v>8</v>
      </c>
      <c r="J4" s="29">
        <v>10</v>
      </c>
      <c r="K4" s="29">
        <v>10</v>
      </c>
      <c r="L4" s="24">
        <f>SUM(E4:K4)</f>
        <v>83</v>
      </c>
    </row>
    <row r="5" spans="1:15" x14ac:dyDescent="0.2">
      <c r="A5" s="59" t="s">
        <v>23</v>
      </c>
      <c r="B5" s="59"/>
      <c r="C5" s="59"/>
      <c r="D5" s="59"/>
      <c r="E5" s="29">
        <v>0</v>
      </c>
      <c r="F5" s="29">
        <v>20</v>
      </c>
      <c r="G5" s="29">
        <v>15</v>
      </c>
      <c r="H5" s="29">
        <v>12</v>
      </c>
      <c r="I5" s="29">
        <v>8</v>
      </c>
      <c r="J5" s="29">
        <v>10</v>
      </c>
      <c r="K5" s="29">
        <v>10</v>
      </c>
      <c r="L5" s="24">
        <f>SUM(E5:K5)</f>
        <v>75</v>
      </c>
      <c r="O5" s="18"/>
    </row>
    <row r="6" spans="1:15" x14ac:dyDescent="0.2">
      <c r="A6" s="59" t="s">
        <v>24</v>
      </c>
      <c r="B6" s="59"/>
      <c r="C6" s="59"/>
      <c r="D6" s="59"/>
      <c r="E6" s="29">
        <v>0</v>
      </c>
      <c r="F6" s="29">
        <v>20</v>
      </c>
      <c r="G6" s="29">
        <v>15</v>
      </c>
      <c r="H6" s="29">
        <v>12</v>
      </c>
      <c r="I6" s="29">
        <v>8</v>
      </c>
      <c r="J6" s="29">
        <v>10</v>
      </c>
      <c r="K6" s="29">
        <v>10</v>
      </c>
      <c r="L6" s="24">
        <f>SUM(E6:K6)</f>
        <v>75</v>
      </c>
    </row>
    <row r="7" spans="1:15" x14ac:dyDescent="0.2">
      <c r="A7" s="59" t="s">
        <v>25</v>
      </c>
      <c r="B7" s="59"/>
      <c r="C7" s="59"/>
      <c r="D7" s="59"/>
      <c r="E7" s="29">
        <v>0</v>
      </c>
      <c r="F7" s="29">
        <v>20</v>
      </c>
      <c r="G7" s="29">
        <v>15</v>
      </c>
      <c r="H7" s="29">
        <v>12</v>
      </c>
      <c r="I7" s="29">
        <v>8</v>
      </c>
      <c r="J7" s="29">
        <v>10</v>
      </c>
      <c r="K7" s="29">
        <v>10</v>
      </c>
      <c r="L7" s="24">
        <f>SUM(E7:K7)</f>
        <v>75</v>
      </c>
    </row>
    <row r="8" spans="1:15" x14ac:dyDescent="0.2">
      <c r="A8" s="59" t="s">
        <v>26</v>
      </c>
      <c r="B8" s="59"/>
      <c r="C8" s="59"/>
      <c r="D8" s="59"/>
      <c r="E8" s="29">
        <v>0</v>
      </c>
      <c r="F8" s="29">
        <v>25</v>
      </c>
      <c r="G8" s="29">
        <v>15</v>
      </c>
      <c r="H8" s="29">
        <v>15</v>
      </c>
      <c r="I8" s="29">
        <v>10</v>
      </c>
      <c r="J8" s="29">
        <v>10</v>
      </c>
      <c r="K8" s="29">
        <v>10</v>
      </c>
      <c r="L8" s="24">
        <f>SUM(E8:K8)</f>
        <v>85</v>
      </c>
    </row>
  </sheetData>
  <mergeCells count="8">
    <mergeCell ref="A1:L1"/>
    <mergeCell ref="C2:K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4"/>
  <sheetViews>
    <sheetView tabSelected="1" zoomScale="85" zoomScaleNormal="85" workbookViewId="0">
      <selection activeCell="K25" sqref="K25"/>
    </sheetView>
  </sheetViews>
  <sheetFormatPr defaultRowHeight="12.75" x14ac:dyDescent="0.2"/>
  <cols>
    <col min="1" max="1" width="2" style="27" customWidth="1"/>
    <col min="2" max="2" width="38" style="27" bestFit="1" customWidth="1"/>
    <col min="3" max="3" width="12" style="27" customWidth="1"/>
    <col min="4" max="5" width="10.7109375" style="27" customWidth="1"/>
    <col min="6" max="6" width="11.42578125" style="27" customWidth="1"/>
    <col min="7" max="8" width="10" style="27" customWidth="1"/>
    <col min="9" max="9" width="11.42578125" style="27" customWidth="1"/>
    <col min="10" max="11" width="10" style="27" customWidth="1"/>
    <col min="12" max="12" width="12.140625" style="27" customWidth="1"/>
    <col min="13" max="14" width="10.42578125" style="27" customWidth="1"/>
    <col min="15" max="15" width="11.42578125" style="27" customWidth="1"/>
    <col min="16" max="17" width="9" style="27" customWidth="1"/>
    <col min="18" max="18" width="11.42578125" style="27" customWidth="1"/>
    <col min="19" max="19" width="10" style="27" customWidth="1"/>
    <col min="20" max="23" width="13" style="27" customWidth="1"/>
    <col min="24" max="16384" width="9.140625" style="27"/>
  </cols>
  <sheetData>
    <row r="1" spans="2:25" ht="15.75" x14ac:dyDescent="0.25">
      <c r="B1" s="78" t="s">
        <v>52</v>
      </c>
      <c r="C1" s="78"/>
      <c r="D1" s="78"/>
      <c r="E1" s="55" t="str">
        <f>[1]Cover!A6</f>
        <v>RFP730-18005 International Business Residency Trip for EMBA Program</v>
      </c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2:25" ht="15.75" customHeight="1" x14ac:dyDescent="0.25">
      <c r="C2" s="55"/>
      <c r="D2" s="55"/>
      <c r="E2" s="55"/>
      <c r="L2" s="55"/>
      <c r="M2" s="55"/>
    </row>
    <row r="3" spans="2:25" ht="15" customHeight="1" x14ac:dyDescent="0.2">
      <c r="B3" s="54" t="s">
        <v>51</v>
      </c>
      <c r="C3" s="79">
        <f>[1]Cover!E13</f>
        <v>0</v>
      </c>
      <c r="D3" s="79"/>
      <c r="E3" s="79"/>
    </row>
    <row r="4" spans="2:25" ht="15" customHeight="1" x14ac:dyDescent="0.2">
      <c r="L4" s="1"/>
    </row>
    <row r="5" spans="2:25" ht="16.5" thickBot="1" x14ac:dyDescent="0.3">
      <c r="B5" s="1"/>
      <c r="C5" s="62" t="s">
        <v>50</v>
      </c>
      <c r="D5" s="62"/>
      <c r="E5" s="62"/>
      <c r="F5" s="62" t="s">
        <v>12</v>
      </c>
      <c r="G5" s="62"/>
      <c r="H5" s="62"/>
      <c r="I5" s="62" t="s">
        <v>13</v>
      </c>
      <c r="J5" s="62"/>
      <c r="K5" s="62"/>
      <c r="L5" s="62" t="s">
        <v>19</v>
      </c>
      <c r="M5" s="62"/>
      <c r="N5" s="62"/>
      <c r="O5" s="62" t="s">
        <v>27</v>
      </c>
      <c r="P5" s="62"/>
      <c r="Q5" s="62"/>
      <c r="R5" s="62" t="s">
        <v>28</v>
      </c>
      <c r="S5" s="62"/>
      <c r="T5" s="62"/>
      <c r="U5" s="62" t="s">
        <v>29</v>
      </c>
      <c r="V5" s="62"/>
      <c r="W5" s="62"/>
    </row>
    <row r="6" spans="2:25" s="51" customFormat="1" ht="108" customHeight="1" x14ac:dyDescent="0.2">
      <c r="B6" s="53"/>
      <c r="C6" s="75" t="s">
        <v>53</v>
      </c>
      <c r="D6" s="76"/>
      <c r="E6" s="77"/>
      <c r="F6" s="63" t="s">
        <v>49</v>
      </c>
      <c r="G6" s="64"/>
      <c r="H6" s="65"/>
      <c r="I6" s="63" t="s">
        <v>48</v>
      </c>
      <c r="J6" s="64"/>
      <c r="K6" s="65"/>
      <c r="L6" s="63" t="s">
        <v>47</v>
      </c>
      <c r="M6" s="64"/>
      <c r="N6" s="65"/>
      <c r="O6" s="63" t="s">
        <v>46</v>
      </c>
      <c r="P6" s="64"/>
      <c r="Q6" s="65"/>
      <c r="R6" s="63" t="s">
        <v>45</v>
      </c>
      <c r="S6" s="64"/>
      <c r="T6" s="65"/>
      <c r="U6" s="63" t="s">
        <v>44</v>
      </c>
      <c r="V6" s="64"/>
      <c r="W6" s="65"/>
      <c r="X6" s="52" t="s">
        <v>43</v>
      </c>
    </row>
    <row r="7" spans="2:25" x14ac:dyDescent="0.2">
      <c r="B7" s="50" t="s">
        <v>10</v>
      </c>
      <c r="C7" s="46" t="s">
        <v>42</v>
      </c>
      <c r="D7" s="45" t="s">
        <v>41</v>
      </c>
      <c r="E7" s="44" t="s">
        <v>40</v>
      </c>
      <c r="F7" s="46" t="s">
        <v>42</v>
      </c>
      <c r="G7" s="45" t="s">
        <v>41</v>
      </c>
      <c r="H7" s="44" t="s">
        <v>40</v>
      </c>
      <c r="I7" s="46" t="s">
        <v>42</v>
      </c>
      <c r="J7" s="45" t="s">
        <v>41</v>
      </c>
      <c r="K7" s="44" t="s">
        <v>40</v>
      </c>
      <c r="L7" s="49" t="s">
        <v>42</v>
      </c>
      <c r="M7" s="48" t="s">
        <v>41</v>
      </c>
      <c r="N7" s="47" t="s">
        <v>40</v>
      </c>
      <c r="O7" s="49" t="s">
        <v>42</v>
      </c>
      <c r="P7" s="48" t="s">
        <v>41</v>
      </c>
      <c r="Q7" s="47" t="s">
        <v>40</v>
      </c>
      <c r="R7" s="46" t="s">
        <v>42</v>
      </c>
      <c r="S7" s="45" t="s">
        <v>41</v>
      </c>
      <c r="T7" s="44" t="s">
        <v>40</v>
      </c>
      <c r="U7" s="46" t="s">
        <v>42</v>
      </c>
      <c r="V7" s="45" t="s">
        <v>41</v>
      </c>
      <c r="W7" s="44" t="s">
        <v>40</v>
      </c>
      <c r="X7" s="43"/>
    </row>
    <row r="8" spans="2:25" x14ac:dyDescent="0.2">
      <c r="B8" s="42" t="str">
        <f>'[1]RFP Submittal'!A4</f>
        <v>ChinaSense</v>
      </c>
      <c r="C8" s="38"/>
      <c r="D8" s="37">
        <v>3</v>
      </c>
      <c r="E8" s="36">
        <f>C8*D8</f>
        <v>0</v>
      </c>
      <c r="F8" s="38"/>
      <c r="G8" s="37">
        <v>5</v>
      </c>
      <c r="H8" s="41">
        <f>F8*G8</f>
        <v>0</v>
      </c>
      <c r="I8" s="38"/>
      <c r="J8" s="37">
        <v>3</v>
      </c>
      <c r="K8" s="41">
        <f>I8*J8</f>
        <v>0</v>
      </c>
      <c r="L8" s="38"/>
      <c r="M8" s="40">
        <v>3</v>
      </c>
      <c r="N8" s="39">
        <f>L8*M8</f>
        <v>0</v>
      </c>
      <c r="O8" s="38"/>
      <c r="P8" s="40">
        <v>2</v>
      </c>
      <c r="Q8" s="39">
        <f>O8*P8</f>
        <v>0</v>
      </c>
      <c r="R8" s="38"/>
      <c r="S8" s="37">
        <v>2</v>
      </c>
      <c r="T8" s="36">
        <f>R8*S8</f>
        <v>0</v>
      </c>
      <c r="U8" s="38"/>
      <c r="V8" s="37">
        <v>2</v>
      </c>
      <c r="W8" s="36">
        <f>U8*V8</f>
        <v>0</v>
      </c>
      <c r="X8" s="35">
        <f>SUM(E8+H8+K8+N8+Q8+T8+W8)</f>
        <v>0</v>
      </c>
    </row>
    <row r="9" spans="2:25" x14ac:dyDescent="0.2">
      <c r="B9" s="42" t="str">
        <f>'[1]RFP Submittal'!A5</f>
        <v>ContemporaryTours</v>
      </c>
      <c r="C9" s="38"/>
      <c r="D9" s="37">
        <v>3</v>
      </c>
      <c r="E9" s="36">
        <f>C9*D9</f>
        <v>0</v>
      </c>
      <c r="F9" s="38"/>
      <c r="G9" s="37">
        <v>5</v>
      </c>
      <c r="H9" s="41">
        <f>F9*G9</f>
        <v>0</v>
      </c>
      <c r="I9" s="38"/>
      <c r="J9" s="37">
        <v>3</v>
      </c>
      <c r="K9" s="41">
        <f>I9*J9</f>
        <v>0</v>
      </c>
      <c r="L9" s="38"/>
      <c r="M9" s="40">
        <v>3</v>
      </c>
      <c r="N9" s="39">
        <f>L9*M9</f>
        <v>0</v>
      </c>
      <c r="O9" s="38"/>
      <c r="P9" s="40">
        <v>2</v>
      </c>
      <c r="Q9" s="39">
        <f>O9*P9</f>
        <v>0</v>
      </c>
      <c r="R9" s="38"/>
      <c r="S9" s="37">
        <v>2</v>
      </c>
      <c r="T9" s="36">
        <f>R9*S9</f>
        <v>0</v>
      </c>
      <c r="U9" s="38"/>
      <c r="V9" s="37">
        <v>2</v>
      </c>
      <c r="W9" s="36">
        <f>U9*V9</f>
        <v>0</v>
      </c>
      <c r="X9" s="35">
        <f>SUM(E9+H9+K9+N9+Q9+T9+W9)</f>
        <v>0</v>
      </c>
    </row>
    <row r="10" spans="2:25" x14ac:dyDescent="0.2">
      <c r="B10" s="42" t="str">
        <f>'[1]RFP Submittal'!A6</f>
        <v>Millennium Tours</v>
      </c>
      <c r="C10" s="38"/>
      <c r="D10" s="37">
        <v>3</v>
      </c>
      <c r="E10" s="36">
        <f>C10*D10</f>
        <v>0</v>
      </c>
      <c r="F10" s="38"/>
      <c r="G10" s="37">
        <v>5</v>
      </c>
      <c r="H10" s="41">
        <f>F10*G10</f>
        <v>0</v>
      </c>
      <c r="I10" s="38"/>
      <c r="J10" s="37">
        <v>3</v>
      </c>
      <c r="K10" s="41">
        <f>I10*J10</f>
        <v>0</v>
      </c>
      <c r="L10" s="38"/>
      <c r="M10" s="40">
        <v>3</v>
      </c>
      <c r="N10" s="39">
        <f>L10*M10</f>
        <v>0</v>
      </c>
      <c r="O10" s="38"/>
      <c r="P10" s="40">
        <v>2</v>
      </c>
      <c r="Q10" s="39">
        <f>O10*P10</f>
        <v>0</v>
      </c>
      <c r="R10" s="38"/>
      <c r="S10" s="37">
        <v>2</v>
      </c>
      <c r="T10" s="36">
        <f>R10*S10</f>
        <v>0</v>
      </c>
      <c r="U10" s="38"/>
      <c r="V10" s="37">
        <v>2</v>
      </c>
      <c r="W10" s="36">
        <f>U10*V10</f>
        <v>0</v>
      </c>
      <c r="X10" s="35">
        <f>SUM(E10+H10+K10+N10+Q10+T10+W10)</f>
        <v>0</v>
      </c>
    </row>
    <row r="11" spans="2:25" x14ac:dyDescent="0.2">
      <c r="B11" s="42" t="str">
        <f>'[1]RFP Submittal'!A7</f>
        <v>Tumlare</v>
      </c>
      <c r="C11" s="38"/>
      <c r="D11" s="37">
        <v>3</v>
      </c>
      <c r="E11" s="36">
        <f>C11*D11</f>
        <v>0</v>
      </c>
      <c r="F11" s="38"/>
      <c r="G11" s="37">
        <v>5</v>
      </c>
      <c r="H11" s="41">
        <f>F11*G11</f>
        <v>0</v>
      </c>
      <c r="I11" s="38"/>
      <c r="J11" s="37">
        <v>3</v>
      </c>
      <c r="K11" s="41">
        <f>I11*J11</f>
        <v>0</v>
      </c>
      <c r="L11" s="38"/>
      <c r="M11" s="40">
        <v>3</v>
      </c>
      <c r="N11" s="39">
        <f>L11*M11</f>
        <v>0</v>
      </c>
      <c r="O11" s="38"/>
      <c r="P11" s="40">
        <v>2</v>
      </c>
      <c r="Q11" s="39">
        <f>O11*P11</f>
        <v>0</v>
      </c>
      <c r="R11" s="38"/>
      <c r="S11" s="37">
        <v>2</v>
      </c>
      <c r="T11" s="36">
        <f>R11*S11</f>
        <v>0</v>
      </c>
      <c r="U11" s="38"/>
      <c r="V11" s="37">
        <v>2</v>
      </c>
      <c r="W11" s="36">
        <f>U11*V11</f>
        <v>0</v>
      </c>
      <c r="X11" s="35">
        <f>SUM(E11+H11+K11+N11+Q11+T11+W11)</f>
        <v>0</v>
      </c>
    </row>
    <row r="12" spans="2:25" x14ac:dyDescent="0.2">
      <c r="B12" s="42" t="str">
        <f>'[1]RFP Submittal'!A8</f>
        <v>World Strides</v>
      </c>
      <c r="C12" s="38"/>
      <c r="D12" s="37">
        <v>3</v>
      </c>
      <c r="E12" s="36">
        <f>C12*D12</f>
        <v>0</v>
      </c>
      <c r="F12" s="38"/>
      <c r="G12" s="37">
        <v>5</v>
      </c>
      <c r="H12" s="41">
        <f>F12*G12</f>
        <v>0</v>
      </c>
      <c r="I12" s="38"/>
      <c r="J12" s="37">
        <v>3</v>
      </c>
      <c r="K12" s="41">
        <f>I12*J12</f>
        <v>0</v>
      </c>
      <c r="L12" s="38"/>
      <c r="M12" s="40">
        <v>3</v>
      </c>
      <c r="N12" s="39">
        <f>L12*M12</f>
        <v>0</v>
      </c>
      <c r="O12" s="38"/>
      <c r="P12" s="40">
        <v>2</v>
      </c>
      <c r="Q12" s="39">
        <f>O12*P12</f>
        <v>0</v>
      </c>
      <c r="R12" s="38"/>
      <c r="S12" s="37">
        <v>2</v>
      </c>
      <c r="T12" s="36">
        <f>R12*S12</f>
        <v>0</v>
      </c>
      <c r="U12" s="38"/>
      <c r="V12" s="37">
        <v>2</v>
      </c>
      <c r="W12" s="36">
        <f>U12*V12</f>
        <v>0</v>
      </c>
      <c r="X12" s="35">
        <f>SUM(E12+H12+K12+N12+Q12+T12+W12)</f>
        <v>0</v>
      </c>
    </row>
    <row r="13" spans="2:25" x14ac:dyDescent="0.2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spans="2:25" x14ac:dyDescent="0.2">
      <c r="B14" s="66" t="s">
        <v>39</v>
      </c>
      <c r="C14" s="67"/>
      <c r="D14" s="67"/>
      <c r="E14" s="68"/>
      <c r="F14" s="34"/>
      <c r="G14" s="34"/>
      <c r="H14" s="34"/>
      <c r="I14" s="34"/>
      <c r="J14" s="34"/>
      <c r="K14" s="34"/>
      <c r="L14" s="34"/>
      <c r="M14" s="34" t="s">
        <v>38</v>
      </c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</row>
    <row r="15" spans="2:25" x14ac:dyDescent="0.2">
      <c r="B15" s="69"/>
      <c r="C15" s="70"/>
      <c r="D15" s="70"/>
      <c r="E15" s="71"/>
      <c r="F15" s="34"/>
      <c r="G15" s="34"/>
      <c r="H15" s="34"/>
      <c r="I15" s="34"/>
      <c r="J15" s="34"/>
      <c r="K15" s="34"/>
      <c r="L15" s="34"/>
      <c r="M15" s="34" t="s">
        <v>37</v>
      </c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</row>
    <row r="16" spans="2:25" x14ac:dyDescent="0.2">
      <c r="B16" s="69"/>
      <c r="C16" s="70"/>
      <c r="D16" s="70"/>
      <c r="E16" s="71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</row>
    <row r="17" spans="2:24" x14ac:dyDescent="0.2">
      <c r="B17" s="72"/>
      <c r="C17" s="73"/>
      <c r="D17" s="73"/>
      <c r="E17" s="7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</row>
    <row r="19" spans="2:24" x14ac:dyDescent="0.2">
      <c r="B19" s="80" t="s">
        <v>36</v>
      </c>
      <c r="C19" s="81"/>
      <c r="D19" s="81"/>
      <c r="E19" s="81"/>
    </row>
    <row r="20" spans="2:24" x14ac:dyDescent="0.2">
      <c r="B20" s="80" t="s">
        <v>35</v>
      </c>
      <c r="C20" s="81"/>
      <c r="D20" s="81"/>
      <c r="E20" s="81"/>
    </row>
    <row r="21" spans="2:24" x14ac:dyDescent="0.2">
      <c r="B21" s="80" t="s">
        <v>34</v>
      </c>
      <c r="C21" s="81"/>
      <c r="D21" s="81"/>
      <c r="E21" s="81"/>
    </row>
    <row r="22" spans="2:24" x14ac:dyDescent="0.2">
      <c r="B22" s="80" t="s">
        <v>33</v>
      </c>
      <c r="C22" s="81"/>
      <c r="D22" s="81"/>
      <c r="E22" s="81"/>
    </row>
    <row r="23" spans="2:24" x14ac:dyDescent="0.2">
      <c r="B23" s="80" t="s">
        <v>32</v>
      </c>
      <c r="C23" s="81"/>
      <c r="D23" s="81"/>
      <c r="E23" s="81"/>
    </row>
    <row r="24" spans="2:24" x14ac:dyDescent="0.2">
      <c r="B24" s="80" t="s">
        <v>31</v>
      </c>
      <c r="C24" s="81"/>
      <c r="D24" s="81"/>
      <c r="E24" s="81"/>
    </row>
  </sheetData>
  <mergeCells count="23">
    <mergeCell ref="O6:Q6"/>
    <mergeCell ref="R6:T6"/>
    <mergeCell ref="O5:Q5"/>
    <mergeCell ref="R5:T5"/>
    <mergeCell ref="U5:W5"/>
    <mergeCell ref="U6:W6"/>
    <mergeCell ref="B24:E24"/>
    <mergeCell ref="B19:E19"/>
    <mergeCell ref="B20:E20"/>
    <mergeCell ref="B21:E21"/>
    <mergeCell ref="B22:E22"/>
    <mergeCell ref="B23:E23"/>
    <mergeCell ref="B14:E17"/>
    <mergeCell ref="C6:E6"/>
    <mergeCell ref="B1:D1"/>
    <mergeCell ref="C3:E3"/>
    <mergeCell ref="C5:E5"/>
    <mergeCell ref="F5:H5"/>
    <mergeCell ref="L6:N6"/>
    <mergeCell ref="I5:K5"/>
    <mergeCell ref="I6:K6"/>
    <mergeCell ref="L5:N5"/>
    <mergeCell ref="F6:H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I37" sqref="I37"/>
    </sheetView>
  </sheetViews>
  <sheetFormatPr defaultRowHeight="12.75" x14ac:dyDescent="0.2"/>
  <sheetData>
    <row r="1" spans="1:12" ht="15.75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2" ht="15.75" x14ac:dyDescent="0.25">
      <c r="A2" s="13"/>
      <c r="B2" s="12"/>
      <c r="C2" s="57"/>
      <c r="D2" s="57"/>
      <c r="E2" s="57"/>
      <c r="F2" s="57"/>
      <c r="G2" s="57"/>
      <c r="H2" s="12"/>
    </row>
    <row r="3" spans="1:12" x14ac:dyDescent="0.2">
      <c r="A3" s="58" t="s">
        <v>10</v>
      </c>
      <c r="B3" s="58"/>
      <c r="C3" s="58"/>
      <c r="D3" s="58"/>
      <c r="E3" s="21" t="s">
        <v>11</v>
      </c>
      <c r="F3" s="22" t="s">
        <v>12</v>
      </c>
      <c r="G3" s="22" t="s">
        <v>13</v>
      </c>
      <c r="H3" s="22" t="s">
        <v>19</v>
      </c>
      <c r="I3" s="22" t="s">
        <v>27</v>
      </c>
      <c r="J3" s="22" t="s">
        <v>28</v>
      </c>
      <c r="K3" s="22" t="s">
        <v>29</v>
      </c>
      <c r="L3" s="23" t="s">
        <v>14</v>
      </c>
    </row>
    <row r="4" spans="1:12" x14ac:dyDescent="0.2">
      <c r="A4" s="59" t="s">
        <v>22</v>
      </c>
      <c r="B4" s="59"/>
      <c r="C4" s="59"/>
      <c r="D4" s="59"/>
      <c r="E4" s="30">
        <v>0</v>
      </c>
      <c r="F4" s="30">
        <v>17.5</v>
      </c>
      <c r="G4" s="30">
        <v>10.5</v>
      </c>
      <c r="H4" s="30">
        <v>12</v>
      </c>
      <c r="I4" s="30">
        <v>6</v>
      </c>
      <c r="J4" s="30">
        <v>6</v>
      </c>
      <c r="K4" s="30">
        <v>6</v>
      </c>
      <c r="L4" s="24">
        <f>SUM(E4:K4)</f>
        <v>58</v>
      </c>
    </row>
    <row r="5" spans="1:12" x14ac:dyDescent="0.2">
      <c r="A5" s="59" t="s">
        <v>23</v>
      </c>
      <c r="B5" s="59"/>
      <c r="C5" s="59"/>
      <c r="D5" s="59"/>
      <c r="E5" s="30">
        <v>0</v>
      </c>
      <c r="F5" s="30">
        <v>17.5</v>
      </c>
      <c r="G5" s="30">
        <v>10.5</v>
      </c>
      <c r="H5" s="30">
        <v>0</v>
      </c>
      <c r="I5" s="30">
        <v>7</v>
      </c>
      <c r="J5" s="30">
        <v>6</v>
      </c>
      <c r="K5" s="30">
        <v>7</v>
      </c>
      <c r="L5" s="24">
        <f>SUM(E5:K5)</f>
        <v>48</v>
      </c>
    </row>
    <row r="6" spans="1:12" x14ac:dyDescent="0.2">
      <c r="A6" s="59" t="s">
        <v>24</v>
      </c>
      <c r="B6" s="59"/>
      <c r="C6" s="59"/>
      <c r="D6" s="59"/>
      <c r="E6" s="30">
        <v>0</v>
      </c>
      <c r="F6" s="30">
        <v>20</v>
      </c>
      <c r="G6" s="30">
        <v>12</v>
      </c>
      <c r="H6" s="30">
        <v>12</v>
      </c>
      <c r="I6" s="30">
        <v>8</v>
      </c>
      <c r="J6" s="30">
        <v>6</v>
      </c>
      <c r="K6" s="30">
        <v>8</v>
      </c>
      <c r="L6" s="24">
        <f>SUM(E6:K6)</f>
        <v>66</v>
      </c>
    </row>
    <row r="7" spans="1:12" x14ac:dyDescent="0.2">
      <c r="A7" s="59" t="s">
        <v>25</v>
      </c>
      <c r="B7" s="59"/>
      <c r="C7" s="59"/>
      <c r="D7" s="59"/>
      <c r="E7" s="30">
        <v>0</v>
      </c>
      <c r="F7" s="30">
        <v>20</v>
      </c>
      <c r="G7" s="30">
        <v>12</v>
      </c>
      <c r="H7" s="30">
        <v>0</v>
      </c>
      <c r="I7" s="30">
        <v>8</v>
      </c>
      <c r="J7" s="30">
        <v>6</v>
      </c>
      <c r="K7" s="30">
        <v>8</v>
      </c>
      <c r="L7" s="24">
        <f>SUM(E7:K7)</f>
        <v>54</v>
      </c>
    </row>
    <row r="8" spans="1:12" x14ac:dyDescent="0.2">
      <c r="A8" s="59" t="s">
        <v>26</v>
      </c>
      <c r="B8" s="59"/>
      <c r="C8" s="59"/>
      <c r="D8" s="59"/>
      <c r="E8" s="30">
        <v>0</v>
      </c>
      <c r="F8" s="30">
        <v>22.5</v>
      </c>
      <c r="G8" s="30">
        <v>13.5</v>
      </c>
      <c r="H8" s="30">
        <v>12</v>
      </c>
      <c r="I8" s="30">
        <v>9</v>
      </c>
      <c r="J8" s="30">
        <v>6</v>
      </c>
      <c r="K8" s="30">
        <v>9</v>
      </c>
      <c r="L8" s="24">
        <f>SUM(E8:K8)</f>
        <v>72</v>
      </c>
    </row>
  </sheetData>
  <mergeCells count="8"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45" sqref="D45"/>
    </sheetView>
  </sheetViews>
  <sheetFormatPr defaultRowHeight="12.75" x14ac:dyDescent="0.2"/>
  <sheetData>
    <row r="1" spans="1:12" ht="15.75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2" ht="15.75" x14ac:dyDescent="0.25">
      <c r="A2" s="13"/>
      <c r="B2" s="12"/>
      <c r="C2" s="57"/>
      <c r="D2" s="57"/>
      <c r="E2" s="57"/>
      <c r="F2" s="57"/>
      <c r="G2" s="57"/>
      <c r="H2" s="12"/>
    </row>
    <row r="3" spans="1:12" x14ac:dyDescent="0.2">
      <c r="A3" s="58" t="s">
        <v>10</v>
      </c>
      <c r="B3" s="58"/>
      <c r="C3" s="58"/>
      <c r="D3" s="58"/>
      <c r="E3" s="21" t="s">
        <v>11</v>
      </c>
      <c r="F3" s="22" t="s">
        <v>12</v>
      </c>
      <c r="G3" s="22" t="s">
        <v>13</v>
      </c>
      <c r="H3" s="22" t="s">
        <v>19</v>
      </c>
      <c r="I3" s="22" t="s">
        <v>27</v>
      </c>
      <c r="J3" s="22" t="s">
        <v>28</v>
      </c>
      <c r="K3" s="22" t="s">
        <v>29</v>
      </c>
      <c r="L3" s="23" t="s">
        <v>14</v>
      </c>
    </row>
    <row r="4" spans="1:12" x14ac:dyDescent="0.2">
      <c r="A4" s="59" t="s">
        <v>22</v>
      </c>
      <c r="B4" s="59"/>
      <c r="C4" s="59"/>
      <c r="D4" s="59"/>
      <c r="E4" s="31">
        <v>0</v>
      </c>
      <c r="F4" s="31">
        <v>25</v>
      </c>
      <c r="G4" s="31">
        <v>12</v>
      </c>
      <c r="H4" s="31">
        <v>12</v>
      </c>
      <c r="I4" s="31">
        <v>10</v>
      </c>
      <c r="J4" s="31">
        <v>8</v>
      </c>
      <c r="K4" s="31">
        <v>8</v>
      </c>
      <c r="L4" s="24">
        <f>SUM(E4:K4)</f>
        <v>75</v>
      </c>
    </row>
    <row r="5" spans="1:12" x14ac:dyDescent="0.2">
      <c r="A5" s="59" t="s">
        <v>23</v>
      </c>
      <c r="B5" s="59"/>
      <c r="C5" s="59"/>
      <c r="D5" s="59"/>
      <c r="E5" s="31">
        <v>0</v>
      </c>
      <c r="F5" s="31">
        <v>10</v>
      </c>
      <c r="G5" s="31">
        <v>9</v>
      </c>
      <c r="H5" s="31">
        <v>6</v>
      </c>
      <c r="I5" s="31">
        <v>4</v>
      </c>
      <c r="J5" s="31">
        <v>6</v>
      </c>
      <c r="K5" s="31">
        <v>4</v>
      </c>
      <c r="L5" s="24">
        <f>SUM(E5:K5)</f>
        <v>39</v>
      </c>
    </row>
    <row r="6" spans="1:12" x14ac:dyDescent="0.2">
      <c r="A6" s="59" t="s">
        <v>24</v>
      </c>
      <c r="B6" s="59"/>
      <c r="C6" s="59"/>
      <c r="D6" s="59"/>
      <c r="E6" s="31">
        <v>0</v>
      </c>
      <c r="F6" s="31">
        <v>15</v>
      </c>
      <c r="G6" s="31">
        <v>6</v>
      </c>
      <c r="H6" s="31">
        <v>6</v>
      </c>
      <c r="I6" s="31">
        <v>4</v>
      </c>
      <c r="J6" s="31">
        <v>4</v>
      </c>
      <c r="K6" s="31">
        <v>6</v>
      </c>
      <c r="L6" s="24">
        <f>SUM(E6:K6)</f>
        <v>41</v>
      </c>
    </row>
    <row r="7" spans="1:12" x14ac:dyDescent="0.2">
      <c r="A7" s="59" t="s">
        <v>25</v>
      </c>
      <c r="B7" s="59"/>
      <c r="C7" s="59"/>
      <c r="D7" s="59"/>
      <c r="E7" s="31">
        <v>0</v>
      </c>
      <c r="F7" s="31">
        <v>10</v>
      </c>
      <c r="G7" s="31">
        <v>9</v>
      </c>
      <c r="H7" s="31">
        <v>6</v>
      </c>
      <c r="I7" s="31">
        <v>4</v>
      </c>
      <c r="J7" s="31">
        <v>4</v>
      </c>
      <c r="K7" s="31">
        <v>4</v>
      </c>
      <c r="L7" s="24">
        <f>SUM(E7:K7)</f>
        <v>37</v>
      </c>
    </row>
    <row r="8" spans="1:12" x14ac:dyDescent="0.2">
      <c r="A8" s="59" t="s">
        <v>26</v>
      </c>
      <c r="B8" s="59"/>
      <c r="C8" s="59"/>
      <c r="D8" s="59"/>
      <c r="E8" s="31">
        <v>0</v>
      </c>
      <c r="F8" s="31">
        <v>25</v>
      </c>
      <c r="G8" s="31">
        <v>15</v>
      </c>
      <c r="H8" s="31">
        <v>15</v>
      </c>
      <c r="I8" s="31">
        <v>10</v>
      </c>
      <c r="J8" s="31">
        <v>10</v>
      </c>
      <c r="K8" s="31">
        <v>10</v>
      </c>
      <c r="L8" s="24">
        <f>SUM(E8:K8)</f>
        <v>85</v>
      </c>
    </row>
  </sheetData>
  <mergeCells count="8">
    <mergeCell ref="A6:D6"/>
    <mergeCell ref="A7:D7"/>
    <mergeCell ref="A8:D8"/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L8"/>
  <sheetViews>
    <sheetView workbookViewId="0">
      <selection activeCell="G18" sqref="G18"/>
    </sheetView>
  </sheetViews>
  <sheetFormatPr defaultRowHeight="12.75" x14ac:dyDescent="0.2"/>
  <sheetData>
    <row r="1" spans="1:12" ht="15.75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2" ht="15.75" x14ac:dyDescent="0.25">
      <c r="A2" s="15"/>
      <c r="B2" s="14"/>
      <c r="C2" s="57"/>
      <c r="D2" s="57"/>
      <c r="E2" s="57"/>
      <c r="F2" s="57"/>
      <c r="G2" s="57"/>
      <c r="H2" s="14"/>
    </row>
    <row r="3" spans="1:12" x14ac:dyDescent="0.2">
      <c r="A3" s="58" t="s">
        <v>10</v>
      </c>
      <c r="B3" s="58"/>
      <c r="C3" s="58"/>
      <c r="D3" s="58"/>
      <c r="E3" s="21" t="s">
        <v>11</v>
      </c>
      <c r="F3" s="22" t="s">
        <v>12</v>
      </c>
      <c r="G3" s="22" t="s">
        <v>13</v>
      </c>
      <c r="H3" s="22" t="s">
        <v>19</v>
      </c>
      <c r="I3" s="22" t="s">
        <v>27</v>
      </c>
      <c r="J3" s="22" t="s">
        <v>28</v>
      </c>
      <c r="K3" s="22" t="s">
        <v>29</v>
      </c>
      <c r="L3" s="23" t="s">
        <v>14</v>
      </c>
    </row>
    <row r="4" spans="1:12" x14ac:dyDescent="0.2">
      <c r="A4" s="59" t="s">
        <v>22</v>
      </c>
      <c r="B4" s="59"/>
      <c r="C4" s="59"/>
      <c r="D4" s="59"/>
      <c r="E4" s="32">
        <v>0</v>
      </c>
      <c r="F4" s="32">
        <v>20</v>
      </c>
      <c r="G4" s="32">
        <v>12</v>
      </c>
      <c r="H4" s="32">
        <v>12</v>
      </c>
      <c r="I4" s="32">
        <v>8</v>
      </c>
      <c r="J4" s="32">
        <v>8</v>
      </c>
      <c r="K4" s="32">
        <v>8</v>
      </c>
      <c r="L4" s="24">
        <f>SUM(E4:K4)</f>
        <v>68</v>
      </c>
    </row>
    <row r="5" spans="1:12" x14ac:dyDescent="0.2">
      <c r="A5" s="59" t="s">
        <v>23</v>
      </c>
      <c r="B5" s="59"/>
      <c r="C5" s="59"/>
      <c r="D5" s="59"/>
      <c r="E5" s="32">
        <v>0</v>
      </c>
      <c r="F5" s="32">
        <v>10</v>
      </c>
      <c r="G5" s="32">
        <v>6</v>
      </c>
      <c r="H5" s="32">
        <v>6</v>
      </c>
      <c r="I5" s="32">
        <v>4</v>
      </c>
      <c r="J5" s="32">
        <v>4</v>
      </c>
      <c r="K5" s="32">
        <v>4</v>
      </c>
      <c r="L5" s="24">
        <f>SUM(E5:K5)</f>
        <v>34</v>
      </c>
    </row>
    <row r="6" spans="1:12" x14ac:dyDescent="0.2">
      <c r="A6" s="59" t="s">
        <v>24</v>
      </c>
      <c r="B6" s="59"/>
      <c r="C6" s="59"/>
      <c r="D6" s="59"/>
      <c r="E6" s="32">
        <v>0</v>
      </c>
      <c r="F6" s="32">
        <v>15</v>
      </c>
      <c r="G6" s="32">
        <v>7.5</v>
      </c>
      <c r="H6" s="32">
        <v>0</v>
      </c>
      <c r="I6" s="32">
        <v>5</v>
      </c>
      <c r="J6" s="32">
        <v>5</v>
      </c>
      <c r="K6" s="32">
        <v>5</v>
      </c>
      <c r="L6" s="24">
        <f>SUM(E6:K6)</f>
        <v>37.5</v>
      </c>
    </row>
    <row r="7" spans="1:12" x14ac:dyDescent="0.2">
      <c r="A7" s="59" t="s">
        <v>25</v>
      </c>
      <c r="B7" s="59"/>
      <c r="C7" s="59"/>
      <c r="D7" s="59"/>
      <c r="E7" s="32">
        <v>0</v>
      </c>
      <c r="F7" s="32">
        <v>25</v>
      </c>
      <c r="G7" s="32">
        <v>15</v>
      </c>
      <c r="H7" s="32">
        <v>0</v>
      </c>
      <c r="I7" s="32">
        <v>10</v>
      </c>
      <c r="J7" s="32">
        <v>10</v>
      </c>
      <c r="K7" s="32">
        <v>10</v>
      </c>
      <c r="L7" s="24">
        <f>SUM(E7:K7)</f>
        <v>70</v>
      </c>
    </row>
    <row r="8" spans="1:12" x14ac:dyDescent="0.2">
      <c r="A8" s="59" t="s">
        <v>26</v>
      </c>
      <c r="B8" s="59"/>
      <c r="C8" s="59"/>
      <c r="D8" s="59"/>
      <c r="E8" s="32">
        <v>0</v>
      </c>
      <c r="F8" s="32">
        <v>25</v>
      </c>
      <c r="G8" s="32">
        <v>15</v>
      </c>
      <c r="H8" s="32">
        <v>0</v>
      </c>
      <c r="I8" s="32">
        <v>10</v>
      </c>
      <c r="J8" s="32">
        <v>10</v>
      </c>
      <c r="K8" s="32">
        <v>9</v>
      </c>
      <c r="L8" s="24">
        <f>SUM(E8:K8)</f>
        <v>69</v>
      </c>
    </row>
  </sheetData>
  <mergeCells count="8"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A3" sqref="A3:D3"/>
    </sheetView>
  </sheetViews>
  <sheetFormatPr defaultRowHeight="12.75" x14ac:dyDescent="0.2"/>
  <sheetData>
    <row r="1" spans="1:12" ht="15.75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2" ht="15.75" x14ac:dyDescent="0.25">
      <c r="A2" s="17"/>
      <c r="B2" s="16"/>
      <c r="C2" s="57"/>
      <c r="D2" s="57"/>
      <c r="E2" s="57"/>
      <c r="F2" s="57"/>
      <c r="G2" s="57"/>
      <c r="H2" s="16"/>
    </row>
    <row r="3" spans="1:12" x14ac:dyDescent="0.2">
      <c r="A3" s="58" t="s">
        <v>10</v>
      </c>
      <c r="B3" s="58"/>
      <c r="C3" s="58"/>
      <c r="D3" s="58"/>
      <c r="E3" s="21" t="s">
        <v>11</v>
      </c>
      <c r="F3" s="22" t="s">
        <v>12</v>
      </c>
      <c r="G3" s="22" t="s">
        <v>13</v>
      </c>
      <c r="H3" s="22" t="s">
        <v>19</v>
      </c>
      <c r="I3" s="22" t="s">
        <v>27</v>
      </c>
      <c r="J3" s="22" t="s">
        <v>28</v>
      </c>
      <c r="K3" s="22" t="s">
        <v>29</v>
      </c>
      <c r="L3" s="23" t="s">
        <v>14</v>
      </c>
    </row>
    <row r="4" spans="1:12" x14ac:dyDescent="0.2">
      <c r="A4" s="59" t="s">
        <v>22</v>
      </c>
      <c r="B4" s="59"/>
      <c r="C4" s="59"/>
      <c r="D4" s="59"/>
      <c r="E4" s="33">
        <v>0</v>
      </c>
      <c r="F4" s="33">
        <v>20</v>
      </c>
      <c r="G4" s="33">
        <v>9</v>
      </c>
      <c r="H4" s="33">
        <v>9</v>
      </c>
      <c r="I4" s="33">
        <v>6</v>
      </c>
      <c r="J4" s="33">
        <v>4</v>
      </c>
      <c r="K4" s="33">
        <v>6</v>
      </c>
      <c r="L4" s="24">
        <f>SUM(E4:K4)</f>
        <v>54</v>
      </c>
    </row>
    <row r="5" spans="1:12" x14ac:dyDescent="0.2">
      <c r="A5" s="59" t="s">
        <v>23</v>
      </c>
      <c r="B5" s="59"/>
      <c r="C5" s="59"/>
      <c r="D5" s="59"/>
      <c r="E5" s="33">
        <v>0</v>
      </c>
      <c r="F5" s="33">
        <v>15</v>
      </c>
      <c r="G5" s="33">
        <v>9</v>
      </c>
      <c r="H5" s="33">
        <v>3</v>
      </c>
      <c r="I5" s="33">
        <v>6</v>
      </c>
      <c r="J5" s="33">
        <v>4</v>
      </c>
      <c r="K5" s="33">
        <v>6</v>
      </c>
      <c r="L5" s="24">
        <f>SUM(E5:K5)</f>
        <v>43</v>
      </c>
    </row>
    <row r="6" spans="1:12" x14ac:dyDescent="0.2">
      <c r="A6" s="59" t="s">
        <v>24</v>
      </c>
      <c r="B6" s="59"/>
      <c r="C6" s="59"/>
      <c r="D6" s="59"/>
      <c r="E6" s="33">
        <v>0</v>
      </c>
      <c r="F6" s="33">
        <v>15</v>
      </c>
      <c r="G6" s="33">
        <v>9</v>
      </c>
      <c r="H6" s="33">
        <v>3</v>
      </c>
      <c r="I6" s="33">
        <v>6</v>
      </c>
      <c r="J6" s="33">
        <v>4</v>
      </c>
      <c r="K6" s="33">
        <v>6</v>
      </c>
      <c r="L6" s="24">
        <f>SUM(E6:K6)</f>
        <v>43</v>
      </c>
    </row>
    <row r="7" spans="1:12" x14ac:dyDescent="0.2">
      <c r="A7" s="59" t="s">
        <v>25</v>
      </c>
      <c r="B7" s="59"/>
      <c r="C7" s="59"/>
      <c r="D7" s="59"/>
      <c r="E7" s="33">
        <v>0</v>
      </c>
      <c r="F7" s="33">
        <v>15</v>
      </c>
      <c r="G7" s="33">
        <v>9</v>
      </c>
      <c r="H7" s="33">
        <v>3</v>
      </c>
      <c r="I7" s="33">
        <v>6</v>
      </c>
      <c r="J7" s="33">
        <v>4</v>
      </c>
      <c r="K7" s="33">
        <v>6</v>
      </c>
      <c r="L7" s="24">
        <f>SUM(E7:K7)</f>
        <v>43</v>
      </c>
    </row>
    <row r="8" spans="1:12" x14ac:dyDescent="0.2">
      <c r="A8" s="59" t="s">
        <v>26</v>
      </c>
      <c r="B8" s="59"/>
      <c r="C8" s="59"/>
      <c r="D8" s="59"/>
      <c r="E8" s="33">
        <v>0</v>
      </c>
      <c r="F8" s="33">
        <v>15</v>
      </c>
      <c r="G8" s="33">
        <v>9</v>
      </c>
      <c r="H8" s="33">
        <v>3</v>
      </c>
      <c r="I8" s="33">
        <v>6</v>
      </c>
      <c r="J8" s="33">
        <v>4</v>
      </c>
      <c r="K8" s="33">
        <v>6</v>
      </c>
      <c r="L8" s="24">
        <f>SUM(E8:K8)</f>
        <v>43</v>
      </c>
    </row>
  </sheetData>
  <mergeCells count="8"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8"/>
  <sheetViews>
    <sheetView workbookViewId="0">
      <selection activeCell="A3" sqref="A3:D3"/>
    </sheetView>
  </sheetViews>
  <sheetFormatPr defaultRowHeight="12.75" x14ac:dyDescent="0.2"/>
  <cols>
    <col min="8" max="10" width="9.140625" style="27"/>
    <col min="12" max="12" width="18.85546875" bestFit="1" customWidth="1"/>
  </cols>
  <sheetData>
    <row r="1" spans="1:12" ht="15.75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2" ht="15.75" x14ac:dyDescent="0.25">
      <c r="A2" s="13"/>
      <c r="B2" s="12"/>
      <c r="C2" s="57"/>
      <c r="D2" s="57"/>
      <c r="E2" s="57"/>
      <c r="F2" s="57"/>
      <c r="G2" s="57"/>
      <c r="H2" s="26"/>
      <c r="I2" s="26"/>
      <c r="J2" s="26"/>
      <c r="K2" s="12"/>
    </row>
    <row r="3" spans="1:12" x14ac:dyDescent="0.2">
      <c r="A3" s="58" t="s">
        <v>10</v>
      </c>
      <c r="B3" s="58"/>
      <c r="C3" s="58"/>
      <c r="D3" s="58"/>
      <c r="E3" s="21" t="s">
        <v>11</v>
      </c>
      <c r="F3" s="22" t="s">
        <v>12</v>
      </c>
      <c r="G3" s="22" t="s">
        <v>13</v>
      </c>
      <c r="H3" s="22" t="s">
        <v>19</v>
      </c>
      <c r="I3" s="22" t="s">
        <v>27</v>
      </c>
      <c r="J3" s="22" t="s">
        <v>28</v>
      </c>
      <c r="K3" s="22" t="s">
        <v>29</v>
      </c>
      <c r="L3" s="25" t="s">
        <v>20</v>
      </c>
    </row>
    <row r="4" spans="1:12" x14ac:dyDescent="0.2">
      <c r="A4" s="59" t="s">
        <v>22</v>
      </c>
      <c r="B4" s="59"/>
      <c r="C4" s="59"/>
      <c r="D4" s="59"/>
      <c r="E4" s="28">
        <v>12</v>
      </c>
      <c r="F4" s="28">
        <v>25</v>
      </c>
      <c r="G4" s="28">
        <v>15</v>
      </c>
      <c r="H4" s="28">
        <v>15</v>
      </c>
      <c r="I4" s="28">
        <v>10</v>
      </c>
      <c r="J4" s="28">
        <v>8</v>
      </c>
      <c r="K4" s="28">
        <v>8</v>
      </c>
      <c r="L4" s="24">
        <f>SUM(F4:K4)</f>
        <v>81</v>
      </c>
    </row>
    <row r="5" spans="1:12" x14ac:dyDescent="0.2">
      <c r="A5" s="59" t="s">
        <v>23</v>
      </c>
      <c r="B5" s="59"/>
      <c r="C5" s="59"/>
      <c r="D5" s="59"/>
      <c r="E5" s="28">
        <v>6</v>
      </c>
      <c r="F5" s="28">
        <v>10</v>
      </c>
      <c r="G5" s="28">
        <v>9</v>
      </c>
      <c r="H5" s="28">
        <v>6</v>
      </c>
      <c r="I5" s="28">
        <v>4</v>
      </c>
      <c r="J5" s="28">
        <v>4</v>
      </c>
      <c r="K5" s="28">
        <v>4</v>
      </c>
      <c r="L5" s="24">
        <f>SUM(F5:K5)</f>
        <v>37</v>
      </c>
    </row>
    <row r="6" spans="1:12" x14ac:dyDescent="0.2">
      <c r="A6" s="59" t="s">
        <v>24</v>
      </c>
      <c r="B6" s="59"/>
      <c r="C6" s="59"/>
      <c r="D6" s="59"/>
      <c r="E6" s="28">
        <v>9</v>
      </c>
      <c r="F6" s="28">
        <v>10</v>
      </c>
      <c r="G6" s="28">
        <v>9</v>
      </c>
      <c r="H6" s="28">
        <v>9</v>
      </c>
      <c r="I6" s="28">
        <v>6</v>
      </c>
      <c r="J6" s="28">
        <v>6</v>
      </c>
      <c r="K6" s="28">
        <v>6</v>
      </c>
      <c r="L6" s="24">
        <f>SUM(F6:K6)</f>
        <v>46</v>
      </c>
    </row>
    <row r="7" spans="1:12" x14ac:dyDescent="0.2">
      <c r="A7" s="59" t="s">
        <v>25</v>
      </c>
      <c r="B7" s="59"/>
      <c r="C7" s="59"/>
      <c r="D7" s="59"/>
      <c r="E7" s="28">
        <v>6</v>
      </c>
      <c r="F7" s="28">
        <v>10</v>
      </c>
      <c r="G7" s="28">
        <v>9</v>
      </c>
      <c r="H7" s="28">
        <v>6</v>
      </c>
      <c r="I7" s="28">
        <v>4</v>
      </c>
      <c r="J7" s="28">
        <v>4</v>
      </c>
      <c r="K7" s="28">
        <v>4</v>
      </c>
      <c r="L7" s="24">
        <f>SUM(F7:K7)</f>
        <v>37</v>
      </c>
    </row>
    <row r="8" spans="1:12" x14ac:dyDescent="0.2">
      <c r="A8" s="59" t="s">
        <v>26</v>
      </c>
      <c r="B8" s="59"/>
      <c r="C8" s="59"/>
      <c r="D8" s="59"/>
      <c r="E8" s="28">
        <v>15</v>
      </c>
      <c r="F8" s="28">
        <v>25</v>
      </c>
      <c r="G8" s="28">
        <v>15</v>
      </c>
      <c r="H8" s="28">
        <v>15</v>
      </c>
      <c r="I8" s="28">
        <v>10</v>
      </c>
      <c r="J8" s="28">
        <v>10</v>
      </c>
      <c r="K8" s="28">
        <v>10</v>
      </c>
      <c r="L8" s="24">
        <f>SUM(F8:K8)</f>
        <v>85</v>
      </c>
    </row>
  </sheetData>
  <mergeCells count="8">
    <mergeCell ref="A1:K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  <pageSetup orientation="portrait" r:id="rId1"/>
  <ignoredErrors>
    <ignoredError sqref="L4:L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F17" sqref="F17"/>
    </sheetView>
  </sheetViews>
  <sheetFormatPr defaultRowHeight="15" x14ac:dyDescent="0.2"/>
  <cols>
    <col min="1" max="1" width="42.5703125" style="1" customWidth="1"/>
    <col min="2" max="8" width="7.5703125" style="1" customWidth="1"/>
    <col min="9" max="9" width="10.42578125" style="1" bestFit="1" customWidth="1"/>
    <col min="10" max="10" width="7.5703125" style="1" customWidth="1"/>
    <col min="11" max="11" width="10.42578125" style="1" bestFit="1" customWidth="1"/>
    <col min="12" max="13" width="14.85546875" style="1" customWidth="1"/>
    <col min="14" max="16384" width="9.140625" style="1"/>
  </cols>
  <sheetData>
    <row r="1" spans="1:11" ht="15.75" x14ac:dyDescent="0.25">
      <c r="A1" s="60" t="s">
        <v>15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26.25" customHeight="1" x14ac:dyDescent="0.2">
      <c r="A2" s="61" t="s">
        <v>21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5.75" thickBot="1" x14ac:dyDescent="0.25">
      <c r="H3" s="2"/>
      <c r="I3" s="2"/>
      <c r="J3" s="2"/>
      <c r="K3" s="2"/>
    </row>
    <row r="4" spans="1:11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11" t="s">
        <v>30</v>
      </c>
      <c r="H4" s="5" t="s">
        <v>2</v>
      </c>
      <c r="I4" s="6" t="s">
        <v>4</v>
      </c>
    </row>
    <row r="5" spans="1:11" ht="16.5" customHeight="1" x14ac:dyDescent="0.2">
      <c r="A5" s="8" t="str">
        <f>'6'!A4:D4</f>
        <v>ChinaSense</v>
      </c>
      <c r="B5" s="9">
        <f>'1'!L4</f>
        <v>83</v>
      </c>
      <c r="C5" s="9">
        <f>'2'!L4</f>
        <v>58</v>
      </c>
      <c r="D5" s="9">
        <f>'3'!L4</f>
        <v>75</v>
      </c>
      <c r="E5" s="9">
        <f>'4'!L4</f>
        <v>68</v>
      </c>
      <c r="F5" s="9">
        <f>'5'!L4</f>
        <v>54</v>
      </c>
      <c r="G5" s="9">
        <f>'6'!L4</f>
        <v>81</v>
      </c>
      <c r="H5" s="9">
        <f>AVERAGE(B5:G5)</f>
        <v>69.833333333333329</v>
      </c>
      <c r="I5" s="10">
        <f>RANK(H5,$H$5:$H$9,0)</f>
        <v>2</v>
      </c>
    </row>
    <row r="6" spans="1:11" ht="16.5" customHeight="1" x14ac:dyDescent="0.2">
      <c r="A6" s="8" t="str">
        <f>'6'!A5:D5</f>
        <v>ContemporaryTours</v>
      </c>
      <c r="B6" s="9">
        <f>'1'!L5</f>
        <v>75</v>
      </c>
      <c r="C6" s="9">
        <f>'2'!L5</f>
        <v>48</v>
      </c>
      <c r="D6" s="9">
        <f>'3'!L5</f>
        <v>39</v>
      </c>
      <c r="E6" s="9">
        <f>'4'!L5</f>
        <v>34</v>
      </c>
      <c r="F6" s="9">
        <f>'5'!L5</f>
        <v>43</v>
      </c>
      <c r="G6" s="9">
        <f>'6'!L5</f>
        <v>37</v>
      </c>
      <c r="H6" s="9">
        <f>AVERAGE(B6:G6)</f>
        <v>46</v>
      </c>
      <c r="I6" s="10">
        <f>RANK(H6,$H$5:$H$9,0)</f>
        <v>5</v>
      </c>
    </row>
    <row r="7" spans="1:11" x14ac:dyDescent="0.2">
      <c r="A7" s="8" t="str">
        <f>'6'!A6:D6</f>
        <v>Millennium Tours</v>
      </c>
      <c r="B7" s="9">
        <f>'1'!L6</f>
        <v>75</v>
      </c>
      <c r="C7" s="9">
        <f>'2'!L6</f>
        <v>66</v>
      </c>
      <c r="D7" s="9">
        <f>'3'!L6</f>
        <v>41</v>
      </c>
      <c r="E7" s="9">
        <f>'4'!L6</f>
        <v>37.5</v>
      </c>
      <c r="F7" s="9">
        <f>'5'!L6</f>
        <v>43</v>
      </c>
      <c r="G7" s="9">
        <f>'6'!L6</f>
        <v>46</v>
      </c>
      <c r="H7" s="9">
        <f>AVERAGE(B7:G7)</f>
        <v>51.416666666666664</v>
      </c>
      <c r="I7" s="10">
        <f>RANK(H7,$H$5:$H$9,0)</f>
        <v>4</v>
      </c>
    </row>
    <row r="8" spans="1:11" x14ac:dyDescent="0.2">
      <c r="A8" s="8" t="str">
        <f>'6'!A7:D7</f>
        <v>Tumlare</v>
      </c>
      <c r="B8" s="9">
        <f>'1'!L7</f>
        <v>75</v>
      </c>
      <c r="C8" s="9">
        <f>'2'!L7</f>
        <v>54</v>
      </c>
      <c r="D8" s="9">
        <f>'3'!L7</f>
        <v>37</v>
      </c>
      <c r="E8" s="9">
        <f>'4'!L7</f>
        <v>70</v>
      </c>
      <c r="F8" s="9">
        <f>'5'!L7</f>
        <v>43</v>
      </c>
      <c r="G8" s="9">
        <f>'6'!L7</f>
        <v>37</v>
      </c>
      <c r="H8" s="9">
        <f>AVERAGE(B8:G8)</f>
        <v>52.666666666666664</v>
      </c>
      <c r="I8" s="10">
        <f>RANK(H8,$H$5:$H$9,0)</f>
        <v>3</v>
      </c>
    </row>
    <row r="9" spans="1:11" x14ac:dyDescent="0.2">
      <c r="A9" s="8" t="str">
        <f>'6'!A8:D8</f>
        <v>World Strides</v>
      </c>
      <c r="B9" s="9">
        <f>'1'!L8</f>
        <v>85</v>
      </c>
      <c r="C9" s="9">
        <f>'2'!L8</f>
        <v>72</v>
      </c>
      <c r="D9" s="9">
        <f>'3'!L8</f>
        <v>85</v>
      </c>
      <c r="E9" s="9">
        <f>'4'!L8</f>
        <v>69</v>
      </c>
      <c r="F9" s="9">
        <f>'5'!L8</f>
        <v>43</v>
      </c>
      <c r="G9" s="9">
        <f>'6'!L8</f>
        <v>85</v>
      </c>
      <c r="H9" s="9">
        <f>AVERAGE(B9:G9)</f>
        <v>73.166666666666671</v>
      </c>
      <c r="I9" s="10">
        <f>RANK(H9,$H$5:$H$9,0)</f>
        <v>1</v>
      </c>
    </row>
  </sheetData>
  <mergeCells count="2">
    <mergeCell ref="A1:K1"/>
    <mergeCell ref="A2:K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G14" sqref="G14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60" t="s">
        <v>16</v>
      </c>
      <c r="B1" s="60"/>
      <c r="C1" s="60"/>
      <c r="D1" s="60"/>
    </row>
    <row r="2" spans="1:4" ht="48.75" customHeight="1" x14ac:dyDescent="0.2">
      <c r="A2" s="61" t="str">
        <f>Technical!A2</f>
        <v xml:space="preserve">RFP 730-18005 International Business Residency Trip for EMBA Program </v>
      </c>
      <c r="B2" s="61"/>
      <c r="C2" s="61"/>
      <c r="D2" s="61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30</v>
      </c>
      <c r="C4" s="5" t="s">
        <v>17</v>
      </c>
      <c r="D4" s="6" t="s">
        <v>4</v>
      </c>
    </row>
    <row r="5" spans="1:4" ht="16.5" customHeight="1" x14ac:dyDescent="0.2">
      <c r="A5" s="8" t="str">
        <f>'6'!A4:D4</f>
        <v>ChinaSense</v>
      </c>
      <c r="B5" s="9">
        <f>'6'!E4</f>
        <v>12</v>
      </c>
      <c r="C5" s="9">
        <f>AVERAGE(B5)</f>
        <v>12</v>
      </c>
      <c r="D5" s="10">
        <f>RANK(C5,$C$5:$C$9,0)</f>
        <v>2</v>
      </c>
    </row>
    <row r="6" spans="1:4" ht="16.5" customHeight="1" x14ac:dyDescent="0.2">
      <c r="A6" s="8" t="str">
        <f>'6'!A5:D5</f>
        <v>ContemporaryTours</v>
      </c>
      <c r="B6" s="9">
        <f>'6'!E5</f>
        <v>6</v>
      </c>
      <c r="C6" s="9">
        <f t="shared" ref="C6:C7" si="0">AVERAGE(B6)</f>
        <v>6</v>
      </c>
      <c r="D6" s="10">
        <f>RANK(C6,$C$5:$C$9,0)</f>
        <v>4</v>
      </c>
    </row>
    <row r="7" spans="1:4" x14ac:dyDescent="0.2">
      <c r="A7" s="8" t="str">
        <f>'6'!A6:D6</f>
        <v>Millennium Tours</v>
      </c>
      <c r="B7" s="9">
        <f>'6'!E6</f>
        <v>9</v>
      </c>
      <c r="C7" s="9">
        <f t="shared" si="0"/>
        <v>9</v>
      </c>
      <c r="D7" s="10">
        <f>RANK(C7,$C$5:$C$9,0)</f>
        <v>3</v>
      </c>
    </row>
    <row r="8" spans="1:4" x14ac:dyDescent="0.2">
      <c r="A8" s="8" t="str">
        <f>'6'!A7:D7</f>
        <v>Tumlare</v>
      </c>
      <c r="B8" s="9">
        <f>'6'!E7</f>
        <v>6</v>
      </c>
      <c r="C8" s="9">
        <f t="shared" ref="C8:C9" si="1">AVERAGE(B8)</f>
        <v>6</v>
      </c>
      <c r="D8" s="10">
        <f>RANK(C8,$C$5:$C$9,0)</f>
        <v>4</v>
      </c>
    </row>
    <row r="9" spans="1:4" x14ac:dyDescent="0.2">
      <c r="A9" s="8" t="str">
        <f>'6'!A8:D8</f>
        <v>World Strides</v>
      </c>
      <c r="B9" s="9">
        <f>'6'!E8</f>
        <v>15</v>
      </c>
      <c r="C9" s="9">
        <f t="shared" si="1"/>
        <v>15</v>
      </c>
      <c r="D9" s="10">
        <f>RANK(C9,$C$5:$C$9,0)</f>
        <v>1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L20" sqref="L20"/>
    </sheetView>
  </sheetViews>
  <sheetFormatPr defaultRowHeight="15" x14ac:dyDescent="0.2"/>
  <cols>
    <col min="1" max="1" width="42.5703125" style="1" customWidth="1"/>
    <col min="2" max="10" width="7.5703125" style="1" customWidth="1"/>
    <col min="11" max="11" width="10.42578125" style="1" customWidth="1"/>
    <col min="12" max="12" width="12.140625" style="1" customWidth="1"/>
    <col min="13" max="13" width="11.7109375" style="1" customWidth="1"/>
    <col min="14" max="16384" width="9.140625" style="1"/>
  </cols>
  <sheetData>
    <row r="1" spans="1:11" ht="15.75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26.25" customHeight="1" x14ac:dyDescent="0.2">
      <c r="A2" s="61" t="str">
        <f>Technical!A2</f>
        <v xml:space="preserve">RFP 730-18005 International Business Residency Trip for EMBA Program 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5.75" thickBot="1" x14ac:dyDescent="0.25">
      <c r="H3" s="2"/>
      <c r="I3" s="2"/>
      <c r="J3" s="2"/>
      <c r="K3" s="2"/>
    </row>
    <row r="4" spans="1:11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11" t="str">
        <f>Technical!G4</f>
        <v>Evaluator 6</v>
      </c>
      <c r="H4" s="5" t="s">
        <v>2</v>
      </c>
      <c r="I4" s="19" t="s">
        <v>18</v>
      </c>
      <c r="J4" s="5" t="s">
        <v>3</v>
      </c>
      <c r="K4" s="6" t="s">
        <v>4</v>
      </c>
    </row>
    <row r="5" spans="1:11" ht="16.5" customHeight="1" x14ac:dyDescent="0.2">
      <c r="A5" s="8" t="str">
        <f>'6'!A4:D4</f>
        <v>ChinaSense</v>
      </c>
      <c r="B5" s="9">
        <f>Technical!B5</f>
        <v>83</v>
      </c>
      <c r="C5" s="9">
        <f>Technical!C5</f>
        <v>58</v>
      </c>
      <c r="D5" s="9">
        <f>Technical!D5</f>
        <v>75</v>
      </c>
      <c r="E5" s="9">
        <f>Technical!E5</f>
        <v>68</v>
      </c>
      <c r="F5" s="9">
        <f>Technical!F5</f>
        <v>54</v>
      </c>
      <c r="G5" s="9">
        <f>Technical!G5</f>
        <v>81</v>
      </c>
      <c r="H5" s="9">
        <f>AVERAGE(B5:G5)</f>
        <v>69.833333333333329</v>
      </c>
      <c r="I5" s="20">
        <f>'Non-Technical'!C5</f>
        <v>12</v>
      </c>
      <c r="J5" s="9">
        <f>H5+I5</f>
        <v>81.833333333333329</v>
      </c>
      <c r="K5" s="10">
        <f>RANK(J5,$J$5:$J$9,0)</f>
        <v>2</v>
      </c>
    </row>
    <row r="6" spans="1:11" ht="16.5" customHeight="1" x14ac:dyDescent="0.2">
      <c r="A6" s="8" t="str">
        <f>'6'!A5:D5</f>
        <v>ContemporaryTours</v>
      </c>
      <c r="B6" s="9">
        <f>Technical!B6</f>
        <v>75</v>
      </c>
      <c r="C6" s="9">
        <f>Technical!C6</f>
        <v>48</v>
      </c>
      <c r="D6" s="9">
        <f>Technical!D6</f>
        <v>39</v>
      </c>
      <c r="E6" s="9">
        <f>Technical!E6</f>
        <v>34</v>
      </c>
      <c r="F6" s="9">
        <f>Technical!F6</f>
        <v>43</v>
      </c>
      <c r="G6" s="9">
        <f>Technical!G6</f>
        <v>37</v>
      </c>
      <c r="H6" s="9">
        <f>AVERAGE(B6:G6)</f>
        <v>46</v>
      </c>
      <c r="I6" s="20">
        <f>'Non-Technical'!C6</f>
        <v>6</v>
      </c>
      <c r="J6" s="9">
        <f>H6+I6</f>
        <v>52</v>
      </c>
      <c r="K6" s="10">
        <f>RANK(J6,$J$5:$J$9,0)</f>
        <v>5</v>
      </c>
    </row>
    <row r="7" spans="1:11" x14ac:dyDescent="0.2">
      <c r="A7" s="8" t="str">
        <f>'6'!A6:D6</f>
        <v>Millennium Tours</v>
      </c>
      <c r="B7" s="9">
        <f>Technical!B7</f>
        <v>75</v>
      </c>
      <c r="C7" s="9">
        <f>Technical!C7</f>
        <v>66</v>
      </c>
      <c r="D7" s="9">
        <f>Technical!D7</f>
        <v>41</v>
      </c>
      <c r="E7" s="9">
        <f>Technical!E7</f>
        <v>37.5</v>
      </c>
      <c r="F7" s="9">
        <f>Technical!F7</f>
        <v>43</v>
      </c>
      <c r="G7" s="9">
        <f>Technical!G7</f>
        <v>46</v>
      </c>
      <c r="H7" s="9">
        <f>AVERAGE(B7:G7)</f>
        <v>51.416666666666664</v>
      </c>
      <c r="I7" s="20">
        <f>'Non-Technical'!C7</f>
        <v>9</v>
      </c>
      <c r="J7" s="9">
        <f t="shared" ref="J7:J9" si="0">H7+I7</f>
        <v>60.416666666666664</v>
      </c>
      <c r="K7" s="10">
        <f>RANK(J7,$J$5:$J$9,0)</f>
        <v>3</v>
      </c>
    </row>
    <row r="8" spans="1:11" x14ac:dyDescent="0.2">
      <c r="A8" s="8" t="str">
        <f>'6'!A7:D7</f>
        <v>Tumlare</v>
      </c>
      <c r="B8" s="9">
        <f>Technical!B8</f>
        <v>75</v>
      </c>
      <c r="C8" s="9">
        <f>Technical!C8</f>
        <v>54</v>
      </c>
      <c r="D8" s="9">
        <f>Technical!D8</f>
        <v>37</v>
      </c>
      <c r="E8" s="9">
        <f>Technical!E8</f>
        <v>70</v>
      </c>
      <c r="F8" s="9">
        <f>Technical!F8</f>
        <v>43</v>
      </c>
      <c r="G8" s="9">
        <f>Technical!G8</f>
        <v>37</v>
      </c>
      <c r="H8" s="9">
        <f>AVERAGE(B8:G8)</f>
        <v>52.666666666666664</v>
      </c>
      <c r="I8" s="20">
        <f>'Non-Technical'!C8</f>
        <v>6</v>
      </c>
      <c r="J8" s="9">
        <f t="shared" si="0"/>
        <v>58.666666666666664</v>
      </c>
      <c r="K8" s="10">
        <f>RANK(J8,$J$5:$J$9,0)</f>
        <v>4</v>
      </c>
    </row>
    <row r="9" spans="1:11" x14ac:dyDescent="0.2">
      <c r="A9" s="8" t="str">
        <f>'6'!A8:D8</f>
        <v>World Strides</v>
      </c>
      <c r="B9" s="9">
        <f>Technical!B9</f>
        <v>85</v>
      </c>
      <c r="C9" s="9">
        <f>Technical!C9</f>
        <v>72</v>
      </c>
      <c r="D9" s="9">
        <f>Technical!D9</f>
        <v>85</v>
      </c>
      <c r="E9" s="9">
        <f>Technical!E9</f>
        <v>69</v>
      </c>
      <c r="F9" s="9">
        <f>Technical!F9</f>
        <v>43</v>
      </c>
      <c r="G9" s="9">
        <f>Technical!G9</f>
        <v>85</v>
      </c>
      <c r="H9" s="9">
        <f>AVERAGE(B9:G9)</f>
        <v>73.166666666666671</v>
      </c>
      <c r="I9" s="20">
        <f>'Non-Technical'!C9</f>
        <v>15</v>
      </c>
      <c r="J9" s="9">
        <f t="shared" si="0"/>
        <v>88.166666666666671</v>
      </c>
      <c r="K9" s="10">
        <f>RANK(J9,$J$5:$J$9,0)</f>
        <v>1</v>
      </c>
    </row>
  </sheetData>
  <mergeCells count="2">
    <mergeCell ref="A1:K1"/>
    <mergeCell ref="A2:K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Bonilla, Hector M</cp:lastModifiedBy>
  <cp:lastPrinted>2013-06-21T21:40:12Z</cp:lastPrinted>
  <dcterms:created xsi:type="dcterms:W3CDTF">2013-06-21T21:38:22Z</dcterms:created>
  <dcterms:modified xsi:type="dcterms:W3CDTF">2018-11-09T17:02:43Z</dcterms:modified>
</cp:coreProperties>
</file>